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<sst xmlns="http://schemas.openxmlformats.org/spreadsheetml/2006/main" count="385" uniqueCount="231">
  <si>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</si>
  <si>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</si>
  <si>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</si>
  <si>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</si>
  <si>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</si>
  <si>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</si>
  <si>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</si>
  <si>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</si>
  <si>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</si>
  <si>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</si>
  <si>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</si>
  <si>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</si>
  <si>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</si>
  <si>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</si>
  <si>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</si>
  <si>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</si>
  <si>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</si>
  <si>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</si>
  <si>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</si>
  <si>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</si>
  <si>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</si>
  <si>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</si>
  <si>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</si>
  <si>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</si>
  <si>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</si>
  <si>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</si>
  <si>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</si>
  <si>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</si>
  <si>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</si>
  <si>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</si>
  <si>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</si>
  <si>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</si>
  <si>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</si>
  <si>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</si>
  <si>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</si>
  <si>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</si>
  <si>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</si>
  <si>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</si>
  <si>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</si>
  <si>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</si>
  <si>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</si>
  <si>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</si>
  <si>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</si>
  <si>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</si>
  <si>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</si>
  <si>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</si>
  <si>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</si>
  <si>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</si>
  <si>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</si>
  <si>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</si>
  <si>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</si>
  <si>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</si>
  <si>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</si>
  <si>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</si>
  <si>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</si>
  <si>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</si>
  <si>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</si>
  <si>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</si>
  <si>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</si>
  <si>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</si>
  <si>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</si>
  <si>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</si>
  <si>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</si>
  <si>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</si>
  <si>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</si>
  <si>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</si>
  <si>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</si>
  <si>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</si>
  <si>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</si>
  <si>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</si>
  <si>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</si>
  <si>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</si>
  <si>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</si>
  <si>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</si>
  <si>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</si>
  <si>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</si>
  <si>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</si>
  <si>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</si>
  <si>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</si>
  <si>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</si>
  <si>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</si>
  <si>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</si>
  <si>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</si>
  <si>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</si>
  <si>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</si>
  <si>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</si>
  <si>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</si>
  <si>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</si>
  <si>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</si>
  <si>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</si>
  <si>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</si>
  <si>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</si>
  <si>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</si>
  <si>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</si>
  <si>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</si>
  <si>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</si>
  <si>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</si>
  <si>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</si>
  <si>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</si>
  <si>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</si>
  <si>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</si>
  <si>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</si>
  <si>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</si>
  <si>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</si>
  <si>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</si>
  <si>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</si>
  <si>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</si>
  <si>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</si>
  <si>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</si>
  <si>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</si>
  <si>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</si>
  <si>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</si>
  <si>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</si>
  <si>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</si>
  <si>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</si>
  <si>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</si>
  <si>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</si>
  <si>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</si>
  <si>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</si>
  <si>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</si>
  <si>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</si>
  <si>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</si>
  <si>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</si>
  <si>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</si>
  <si>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</si>
  <si>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</si>
  <si>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</si>
  <si>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</si>
  <si>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</si>
  <si>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</si>
  <si>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</si>
  <si>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</si>
  <si>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</si>
  <si>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</si>
  <si>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</si>
  <si>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</si>
  <si>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</si>
  <si>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</si>
  <si>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</si>
  <si>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</si>
  <si>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</si>
  <si>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</si>
  <si>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</si>
  <si>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</si>
  <si>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</si>
  <si>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</si>
  <si>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</si>
  <si>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</si>
  <si>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</si>
  <si>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</si>
  <si>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</si>
  <si>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</si>
  <si>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</si>
  <si>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</si>
  <si>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</si>
  <si>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</si>
  <si>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</si>
  <si>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</si>
  <si>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</si>
  <si>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</si>
  <si>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</si>
  <si>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</si>
  <si>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</si>
  <si>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</si>
  <si>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</si>
  <si>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</si>
  <si>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</si>
  <si>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</si>
  <si>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</si>
  <si>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</si>
  <si>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</si>
  <si>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</si>
  <si>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</si>
  <si>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</si>
  <si>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</si>
  <si>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</si>
  <si>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</si>
  <si>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</si>
  <si>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</si>
  <si>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</si>
  <si>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</si>
  <si>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</si>
  <si>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</si>
  <si>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</si>
  <si>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</si>
  <si>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</si>
  <si>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</si>
  <si>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</si>
  <si>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</si>
  <si>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</si>
  <si>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</si>
  <si>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</si>
  <si>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</si>
  <si>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</si>
  <si>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</si>
  <si>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</si>
  <si>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</si>
  <si>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</si>
  <si>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</si>
  <si>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</si>
  <si>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</si>
  <si>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</si>
  <si>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</si>
  <si>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</si>
  <si>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</si>
  <si>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</si>
  <si>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</si>
  <si>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</si>
  <si>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</si>
  <si>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</si>
  <si>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</si>
  <si>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JULIO DE 2015</t>
  </si>
  <si>
    <t>(2)Corresponde a la ejecución del mes de Julio de 2014.</t>
  </si>
  <si>
    <t>(3)Corresponde a la ejecución presupuestaria del mes de Julio  de 2015</t>
  </si>
  <si>
    <t>(4)Corresponde a la ejecución del mes de Julio de 2014</t>
  </si>
  <si>
    <t>(5)Corresponde a la ejecución presupuestaria del mes de Julio de 2015.</t>
  </si>
  <si>
    <t>I.B) DATOS ACUMULADOS AL MES DE JULIO DE 2015</t>
  </si>
  <si>
    <t>(2)Corresponde a la ejecución acumulada al mes de Julio de 2014.</t>
  </si>
  <si>
    <t>(3)Corresponde a la ejecución presupuestaria acumulada al mes de Julio  de 2015</t>
  </si>
  <si>
    <t>(4)Corresponde a la ejecución acumulada al mes de Julio de 2014</t>
  </si>
  <si>
    <t>(5)Corresponde a la ejecución presupuestaria acumulada al mes de Julio de 2015.</t>
  </si>
  <si>
    <t>II-A) DATOS DEL MES DE JULIO DE 2015</t>
  </si>
  <si>
    <t>(2) Ejecución presupuestaria del mes de Julio 2015 (Incluye déficit de la Caja de Jubilaciones y Pens.)</t>
  </si>
  <si>
    <t>(3) Cifras de la ejecución presupuestaria del mes de Julio de 2014.</t>
  </si>
  <si>
    <t>(2) Ejecución presupuestaria del mes de Julio 2015.(Incluye déficit de la Caja de Jubilaciones y Pens.)</t>
  </si>
  <si>
    <t>II-B) DATOS ACUMULADOS AL MES DE JULIO DE 2015</t>
  </si>
  <si>
    <t>(2) Ejecución presupuestaria acumulada al mes de Julio 2015 (Incluye déficit de la Caja de Jubilaciones y Pens.)</t>
  </si>
  <si>
    <t>(3) Cifras de la ejecución presupuestaria acumulada al mes de Julio de 2014.</t>
  </si>
  <si>
    <t>(1) Corresponde a la ejecución acumulada al mes de Julio de 2015.</t>
  </si>
  <si>
    <t>(2) Cifras de ejecución acumulada al mes de Julio de 2014.</t>
  </si>
  <si>
    <t>Ejecución presupuestaria acumulada al mes de Julio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</si>
</sst>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72">
      <selection activeCell="C121" sqref="C121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7260.869000000001</v>
      </c>
      <c r="D7" s="30">
        <f>+C7/$C$16*100</f>
        <v>96.48176055216041</v>
      </c>
      <c r="E7" s="30">
        <v>5328.572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4877.207</v>
      </c>
      <c r="D8" s="29">
        <f aca="true" t="shared" si="0" ref="D8:D16">+C8/$C$16*100</f>
        <v>64.80787877281915</v>
      </c>
      <c r="E8" s="29">
        <v>3583.61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1446.182</v>
      </c>
      <c r="D9" s="29">
        <f t="shared" si="0"/>
        <v>19.216733622221312</v>
      </c>
      <c r="E9" s="29">
        <v>1077.635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533.898</v>
      </c>
      <c r="D10" s="29">
        <f t="shared" si="0"/>
        <v>7.0943875995114825</v>
      </c>
      <c r="E10" s="29">
        <v>393.692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403.582</v>
      </c>
      <c r="D11" s="29">
        <f t="shared" si="0"/>
        <v>5.362760557608462</v>
      </c>
      <c r="E11" s="29">
        <v>273.635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264.77000000000004</v>
      </c>
      <c r="D12" s="30">
        <f t="shared" si="0"/>
        <v>3.5182394478395786</v>
      </c>
      <c r="E12" s="30">
        <v>208.762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248.747</v>
      </c>
      <c r="D14" s="29">
        <f t="shared" si="0"/>
        <v>3.3053272951306853</v>
      </c>
      <c r="E14" s="29">
        <v>197.407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16.023</v>
      </c>
      <c r="D15" s="29">
        <f t="shared" si="0"/>
        <v>0.21291215270889288</v>
      </c>
      <c r="E15" s="29">
        <v>11.355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7525.639000000001</v>
      </c>
      <c r="D16" s="32">
        <f t="shared" si="0"/>
        <v>100</v>
      </c>
      <c r="E16" s="32">
        <v>5537.334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JULIO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4877.206999999999</v>
      </c>
      <c r="D31" s="30">
        <f aca="true" t="shared" si="1" ref="D31:D48">+C31/$C$49*100</f>
        <v>64.80787016120888</v>
      </c>
      <c r="E31" s="30">
        <v>3583.6050000000005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1789.416</v>
      </c>
      <c r="D32" s="29">
        <f t="shared" si="1"/>
        <v>23.77759233766165</v>
      </c>
      <c r="E32" s="29">
        <v>1339.663</v>
      </c>
      <c r="F32" s="28"/>
    </row>
    <row r="33" spans="1:6" ht="16.5" customHeight="1">
      <c r="A33" s="4" t="s">
        <v>62</v>
      </c>
      <c r="B33" s="29">
        <v>15288.383</v>
      </c>
      <c r="C33" s="29">
        <v>1425.614</v>
      </c>
      <c r="D33" s="29">
        <f t="shared" si="1"/>
        <v>18.943425409666155</v>
      </c>
      <c r="E33" s="29">
        <v>1077.767</v>
      </c>
      <c r="F33" s="28"/>
    </row>
    <row r="34" spans="1:6" ht="16.5" customHeight="1">
      <c r="A34" s="4" t="s">
        <v>63</v>
      </c>
      <c r="B34" s="29">
        <v>137.075</v>
      </c>
      <c r="C34" s="29">
        <v>7.514</v>
      </c>
      <c r="D34" s="29">
        <f t="shared" si="1"/>
        <v>0.09984532876938042</v>
      </c>
      <c r="E34" s="29">
        <v>5.045</v>
      </c>
      <c r="F34" s="28"/>
    </row>
    <row r="35" spans="1:6" ht="16.5" customHeight="1">
      <c r="A35" s="4" t="s">
        <v>64</v>
      </c>
      <c r="B35" s="29">
        <v>1599.597</v>
      </c>
      <c r="C35" s="29">
        <v>143.344</v>
      </c>
      <c r="D35" s="29">
        <f t="shared" si="1"/>
        <v>1.9047416565235649</v>
      </c>
      <c r="E35" s="29">
        <v>113.875</v>
      </c>
      <c r="F35" s="28"/>
    </row>
    <row r="36" spans="1:6" ht="16.5" customHeight="1">
      <c r="A36" s="4" t="s">
        <v>65</v>
      </c>
      <c r="B36" s="29">
        <v>2004.111</v>
      </c>
      <c r="C36" s="29">
        <v>208.798</v>
      </c>
      <c r="D36" s="29">
        <f t="shared" si="1"/>
        <v>2.7744882827241275</v>
      </c>
      <c r="E36" s="29">
        <v>139.857</v>
      </c>
      <c r="F36" s="28"/>
    </row>
    <row r="37" spans="1:6" ht="16.5" customHeight="1">
      <c r="A37" s="4" t="s">
        <v>66</v>
      </c>
      <c r="B37" s="29">
        <v>32.469</v>
      </c>
      <c r="C37" s="29">
        <v>4.146</v>
      </c>
      <c r="D37" s="29">
        <f t="shared" si="1"/>
        <v>0.05509165997842044</v>
      </c>
      <c r="E37" s="29">
        <v>3.119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3087.7909999999997</v>
      </c>
      <c r="D38" s="29">
        <f t="shared" si="1"/>
        <v>41.03027782354724</v>
      </c>
      <c r="E38" s="29">
        <v>2243.9420000000005</v>
      </c>
      <c r="F38" s="28"/>
    </row>
    <row r="39" spans="1:6" ht="16.5" customHeight="1">
      <c r="A39" s="4" t="s">
        <v>68</v>
      </c>
      <c r="B39" s="29">
        <v>13983.847</v>
      </c>
      <c r="C39" s="29">
        <v>1431.614</v>
      </c>
      <c r="D39" s="29">
        <f t="shared" si="1"/>
        <v>19.02315284812986</v>
      </c>
      <c r="E39" s="29">
        <v>952.904</v>
      </c>
      <c r="F39" s="28"/>
    </row>
    <row r="40" spans="1:6" ht="16.5" customHeight="1">
      <c r="A40" s="4" t="s">
        <v>69</v>
      </c>
      <c r="B40" s="29">
        <v>946.3000000000001</v>
      </c>
      <c r="C40" s="29">
        <v>80.234</v>
      </c>
      <c r="D40" s="29">
        <f t="shared" si="1"/>
        <v>1.06614188294949</v>
      </c>
      <c r="E40" s="29">
        <v>58.893</v>
      </c>
      <c r="F40" s="28"/>
    </row>
    <row r="41" spans="1:6" ht="16.5" customHeight="1">
      <c r="A41" s="4" t="s">
        <v>70</v>
      </c>
      <c r="B41" s="29">
        <v>15556.776</v>
      </c>
      <c r="C41" s="29">
        <v>1236.614</v>
      </c>
      <c r="D41" s="29">
        <f t="shared" si="1"/>
        <v>16.432011098059434</v>
      </c>
      <c r="E41" s="29">
        <v>972.912</v>
      </c>
      <c r="F41" s="28"/>
    </row>
    <row r="42" spans="1:6" ht="16.5" customHeight="1">
      <c r="A42" s="4" t="s">
        <v>71</v>
      </c>
      <c r="B42" s="29">
        <v>1107.131</v>
      </c>
      <c r="C42" s="29">
        <v>106.372</v>
      </c>
      <c r="D42" s="29">
        <f t="shared" si="1"/>
        <v>1.4134611807102122</v>
      </c>
      <c r="E42" s="29">
        <v>71.944</v>
      </c>
      <c r="F42" s="28"/>
    </row>
    <row r="43" spans="1:6" ht="16.5" customHeight="1">
      <c r="A43" s="4" t="s">
        <v>72</v>
      </c>
      <c r="B43" s="29">
        <v>823.684</v>
      </c>
      <c r="C43" s="29">
        <v>71.314</v>
      </c>
      <c r="D43" s="29">
        <f t="shared" si="1"/>
        <v>0.9476137577667811</v>
      </c>
      <c r="E43" s="29">
        <v>55.584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0.15667770448759177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149.852</v>
      </c>
      <c r="D45" s="29">
        <f t="shared" si="1"/>
        <v>1.9912193514438643</v>
      </c>
      <c r="E45" s="29">
        <v>119.914</v>
      </c>
      <c r="F45" s="28"/>
    </row>
    <row r="46" spans="1:6" ht="18" customHeight="1">
      <c r="A46" s="9" t="s">
        <v>89</v>
      </c>
      <c r="B46" s="30">
        <v>4048.023</v>
      </c>
      <c r="C46" s="30">
        <v>533.898</v>
      </c>
      <c r="D46" s="30">
        <f t="shared" si="1"/>
        <v>7.0943866568159</v>
      </c>
      <c r="E46" s="30">
        <v>393.692</v>
      </c>
      <c r="F46" s="28"/>
    </row>
    <row r="47" spans="1:6" ht="30">
      <c r="A47" s="34" t="s">
        <v>74</v>
      </c>
      <c r="B47" s="36">
        <v>19232.753999999994</v>
      </c>
      <c r="C47" s="36">
        <f>7525.64-5411.22</f>
        <v>2114.42</v>
      </c>
      <c r="D47" s="36">
        <f t="shared" si="1"/>
        <v>28.096215072738</v>
      </c>
      <c r="E47" s="36">
        <v>1546.96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17.357+0.168-17.41</f>
        <v>0.11499999999999844</v>
      </c>
      <c r="D48" s="36">
        <f t="shared" si="1"/>
        <v>0.0015281092372209997</v>
      </c>
      <c r="E48" s="36">
        <v>13.07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7525.639999999999</v>
      </c>
      <c r="D49" s="36">
        <f>+C49/$C$49*100</f>
        <v>100</v>
      </c>
      <c r="E49" s="36">
        <v>5537.327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44593.384</v>
      </c>
      <c r="D66" s="30">
        <f>+C66/$C$75*100</f>
        <v>97.34056676680697</v>
      </c>
      <c r="E66" s="30">
        <v>33440.208</v>
      </c>
    </row>
    <row r="67" spans="1:5" ht="15">
      <c r="A67" s="4" t="s">
        <v>4</v>
      </c>
      <c r="B67" s="29">
        <v>53289.40900000001</v>
      </c>
      <c r="C67" s="29">
        <v>31692.862</v>
      </c>
      <c r="D67" s="29">
        <f>+C67/$C$75*100</f>
        <v>69.1806916815777</v>
      </c>
      <c r="E67" s="29">
        <v>23570.253</v>
      </c>
    </row>
    <row r="68" spans="1:5" ht="15">
      <c r="A68" s="4" t="s">
        <v>5</v>
      </c>
      <c r="B68" s="29">
        <v>12759.557</v>
      </c>
      <c r="C68" s="29">
        <v>7826.089</v>
      </c>
      <c r="D68" s="29">
        <f aca="true" t="shared" si="2" ref="D68:D75">+C68/$C$75*100</f>
        <v>17.083160560935983</v>
      </c>
      <c r="E68" s="29">
        <v>5963.389</v>
      </c>
    </row>
    <row r="69" spans="1:5" ht="15">
      <c r="A69" s="4" t="s">
        <v>6</v>
      </c>
      <c r="B69" s="29">
        <v>4048.026</v>
      </c>
      <c r="C69" s="29">
        <v>2812.267</v>
      </c>
      <c r="D69" s="29">
        <f t="shared" si="2"/>
        <v>6.138750620037896</v>
      </c>
      <c r="E69" s="29">
        <v>2143.934</v>
      </c>
    </row>
    <row r="70" spans="1:5" ht="15">
      <c r="A70" s="4" t="s">
        <v>7</v>
      </c>
      <c r="B70" s="29">
        <v>3968.801</v>
      </c>
      <c r="C70" s="29">
        <v>2262.166</v>
      </c>
      <c r="D70" s="29">
        <f t="shared" si="2"/>
        <v>4.937963904255409</v>
      </c>
      <c r="E70" s="29">
        <v>1762.632</v>
      </c>
    </row>
    <row r="71" spans="1:5" ht="15">
      <c r="A71" s="9" t="s">
        <v>8</v>
      </c>
      <c r="B71" s="30">
        <v>2566.863</v>
      </c>
      <c r="C71" s="30">
        <f>SUM(C72:C74)</f>
        <v>1218.3319999999999</v>
      </c>
      <c r="D71" s="30">
        <f t="shared" si="2"/>
        <v>2.659433233193011</v>
      </c>
      <c r="E71" s="30">
        <v>1041.077</v>
      </c>
    </row>
    <row r="72" spans="1:5" ht="15">
      <c r="A72" s="4" t="s">
        <v>9</v>
      </c>
      <c r="B72" s="29"/>
      <c r="C72" s="29">
        <v>0.048</v>
      </c>
      <c r="D72" s="29">
        <f t="shared" si="2"/>
        <v>0.0001047766907487159</v>
      </c>
      <c r="E72" s="29"/>
    </row>
    <row r="73" spans="1:5" ht="15">
      <c r="A73" s="4" t="s">
        <v>10</v>
      </c>
      <c r="B73" s="29">
        <v>2441.466</v>
      </c>
      <c r="C73" s="29">
        <v>1125.773</v>
      </c>
      <c r="D73" s="29">
        <f t="shared" si="2"/>
        <v>2.4573910307136275</v>
      </c>
      <c r="E73" s="29">
        <v>975.533</v>
      </c>
    </row>
    <row r="74" spans="1:5" ht="15">
      <c r="A74" s="4" t="s">
        <v>11</v>
      </c>
      <c r="B74" s="29">
        <v>125.397</v>
      </c>
      <c r="C74" s="29">
        <v>92.511</v>
      </c>
      <c r="D74" s="29">
        <f t="shared" si="2"/>
        <v>0.2019374257886345</v>
      </c>
      <c r="E74" s="29">
        <v>65.544</v>
      </c>
    </row>
    <row r="75" spans="1:5" ht="15">
      <c r="A75" s="10" t="s">
        <v>13</v>
      </c>
      <c r="B75" s="32">
        <v>76632.65600000002</v>
      </c>
      <c r="C75" s="32">
        <f>+C71+C66</f>
        <v>45811.716</v>
      </c>
      <c r="D75" s="32">
        <f t="shared" si="2"/>
        <v>100</v>
      </c>
      <c r="E75" s="32">
        <v>34481.284999999996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JULIO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31692.859999999997</v>
      </c>
      <c r="D90" s="30">
        <f>+C90/$C$108*100</f>
        <v>69.18068278555538</v>
      </c>
      <c r="E90" s="30">
        <v>23570.247000000003</v>
      </c>
    </row>
    <row r="91" spans="1:5" ht="15">
      <c r="A91" s="4" t="s">
        <v>61</v>
      </c>
      <c r="B91" s="29">
        <v>19061.635000000002</v>
      </c>
      <c r="C91" s="29">
        <f>SUM(C92:C96)</f>
        <v>11368.339</v>
      </c>
      <c r="D91" s="29">
        <f>+C91/$C$108*100</f>
        <v>24.81535128598864</v>
      </c>
      <c r="E91" s="29">
        <v>8532.706</v>
      </c>
    </row>
    <row r="92" spans="1:5" ht="15">
      <c r="A92" s="4" t="s">
        <v>62</v>
      </c>
      <c r="B92" s="29">
        <v>15288.383</v>
      </c>
      <c r="C92" s="29">
        <v>8928.298</v>
      </c>
      <c r="D92" s="29">
        <f aca="true" t="shared" si="3" ref="D92:D108">+C92/$C$108*100</f>
        <v>19.48911369162987</v>
      </c>
      <c r="E92" s="29">
        <v>6723.665</v>
      </c>
    </row>
    <row r="93" spans="1:5" ht="15">
      <c r="A93" s="4" t="s">
        <v>63</v>
      </c>
      <c r="B93" s="29">
        <v>137.075</v>
      </c>
      <c r="C93" s="29">
        <v>87.819</v>
      </c>
      <c r="D93" s="29">
        <f t="shared" si="3"/>
        <v>0.19169549171468556</v>
      </c>
      <c r="E93" s="29">
        <v>61.699</v>
      </c>
    </row>
    <row r="94" spans="1:5" ht="15">
      <c r="A94" s="4" t="s">
        <v>64</v>
      </c>
      <c r="B94" s="29">
        <v>1599.597</v>
      </c>
      <c r="C94" s="29">
        <v>1094.999</v>
      </c>
      <c r="D94" s="29">
        <f t="shared" si="3"/>
        <v>2.3902159183330367</v>
      </c>
      <c r="E94" s="29">
        <v>844.887</v>
      </c>
    </row>
    <row r="95" spans="1:5" ht="15">
      <c r="A95" s="4" t="s">
        <v>65</v>
      </c>
      <c r="B95" s="29">
        <v>2004.111</v>
      </c>
      <c r="C95" s="29">
        <v>1229.85</v>
      </c>
      <c r="D95" s="29">
        <f t="shared" si="3"/>
        <v>2.684575097476696</v>
      </c>
      <c r="E95" s="29">
        <v>882.196</v>
      </c>
    </row>
    <row r="96" spans="1:5" ht="15">
      <c r="A96" s="4" t="s">
        <v>66</v>
      </c>
      <c r="B96" s="29">
        <v>32.469</v>
      </c>
      <c r="C96" s="29">
        <f>27.333+0.04</f>
        <v>27.372999999999998</v>
      </c>
      <c r="D96" s="29">
        <f t="shared" si="3"/>
        <v>0.05975108683435346</v>
      </c>
      <c r="E96" s="29">
        <v>20.259</v>
      </c>
    </row>
    <row r="97" spans="1:5" ht="15">
      <c r="A97" s="4" t="s">
        <v>67</v>
      </c>
      <c r="B97" s="29">
        <v>34227.774000000005</v>
      </c>
      <c r="C97" s="29">
        <f>SUM(C98:C104)</f>
        <v>20324.520999999997</v>
      </c>
      <c r="D97" s="29">
        <f t="shared" si="3"/>
        <v>44.36533149956674</v>
      </c>
      <c r="E97" s="29">
        <v>15037.541000000001</v>
      </c>
    </row>
    <row r="98" spans="1:5" ht="15">
      <c r="A98" s="4" t="s">
        <v>68</v>
      </c>
      <c r="B98" s="29">
        <v>13983.847</v>
      </c>
      <c r="C98" s="29">
        <v>9150.159</v>
      </c>
      <c r="D98" s="29">
        <f t="shared" si="3"/>
        <v>19.973402438795198</v>
      </c>
      <c r="E98" s="29">
        <v>6364.757</v>
      </c>
    </row>
    <row r="99" spans="1:5" ht="15">
      <c r="A99" s="4" t="s">
        <v>69</v>
      </c>
      <c r="B99" s="29">
        <v>946.3000000000001</v>
      </c>
      <c r="C99" s="29">
        <v>644.607</v>
      </c>
      <c r="D99" s="29">
        <f t="shared" si="3"/>
        <v>1.4070788306372004</v>
      </c>
      <c r="E99" s="29">
        <v>504.635</v>
      </c>
    </row>
    <row r="100" spans="1:5" ht="15">
      <c r="A100" s="4" t="s">
        <v>70</v>
      </c>
      <c r="B100" s="29">
        <v>15556.776</v>
      </c>
      <c r="C100" s="29">
        <v>8285.224</v>
      </c>
      <c r="D100" s="29">
        <f t="shared" si="3"/>
        <v>18.085381166334322</v>
      </c>
      <c r="E100" s="29">
        <v>6465.555</v>
      </c>
    </row>
    <row r="101" spans="1:5" ht="15">
      <c r="A101" s="4" t="s">
        <v>71</v>
      </c>
      <c r="B101" s="29">
        <v>1107.131</v>
      </c>
      <c r="C101" s="29">
        <v>707.514</v>
      </c>
      <c r="D101" s="29">
        <f t="shared" si="3"/>
        <v>1.5443952234143412</v>
      </c>
      <c r="E101" s="29">
        <v>508.675</v>
      </c>
    </row>
    <row r="102" spans="1:5" ht="15">
      <c r="A102" s="4" t="s">
        <v>72</v>
      </c>
      <c r="B102" s="29">
        <v>823.684</v>
      </c>
      <c r="C102" s="29">
        <v>498.394</v>
      </c>
      <c r="D102" s="29">
        <f t="shared" si="3"/>
        <v>1.087918137278368</v>
      </c>
      <c r="E102" s="29">
        <v>339.388</v>
      </c>
    </row>
    <row r="103" spans="1:5" ht="15">
      <c r="A103" s="4" t="s">
        <v>73</v>
      </c>
      <c r="B103" s="29">
        <v>171.489</v>
      </c>
      <c r="C103" s="29">
        <v>112.535</v>
      </c>
      <c r="D103" s="29">
        <f t="shared" si="3"/>
        <v>0.24564675252635693</v>
      </c>
      <c r="E103" s="29">
        <v>112.536</v>
      </c>
    </row>
    <row r="104" spans="1:5" ht="15">
      <c r="A104" s="4" t="s">
        <v>66</v>
      </c>
      <c r="B104" s="29">
        <v>1638.547</v>
      </c>
      <c r="C104" s="29">
        <v>926.088</v>
      </c>
      <c r="D104" s="29">
        <f t="shared" si="3"/>
        <v>2.0215089505809645</v>
      </c>
      <c r="E104" s="29">
        <v>741.995</v>
      </c>
    </row>
    <row r="105" spans="1:5" ht="21.75" customHeight="1">
      <c r="A105" s="9" t="s">
        <v>89</v>
      </c>
      <c r="B105" s="30">
        <v>4048.023</v>
      </c>
      <c r="C105" s="30">
        <v>2812.267</v>
      </c>
      <c r="D105" s="30">
        <f t="shared" si="3"/>
        <v>6.138750218039188</v>
      </c>
      <c r="E105" s="30">
        <v>2143.934</v>
      </c>
    </row>
    <row r="106" spans="1:5" ht="30">
      <c r="A106" s="34" t="s">
        <v>74</v>
      </c>
      <c r="B106" s="36">
        <v>19232.753999999994</v>
      </c>
      <c r="C106" s="36">
        <f>45811.715-34522.64</f>
        <v>11289.074999999997</v>
      </c>
      <c r="D106" s="36">
        <f t="shared" si="3"/>
        <v>24.642330055329293</v>
      </c>
      <c r="E106" s="36">
        <v>8744.18</v>
      </c>
    </row>
    <row r="107" spans="1:5" ht="26.25" customHeight="1">
      <c r="A107" s="35" t="s">
        <v>75</v>
      </c>
      <c r="B107" s="36">
        <v>62.471000000000004</v>
      </c>
      <c r="C107" s="36">
        <f>17.407+0.11</f>
        <v>17.517</v>
      </c>
      <c r="D107" s="36">
        <f t="shared" si="3"/>
        <v>0.03823694107614692</v>
      </c>
      <c r="E107" s="36">
        <v>22.93</v>
      </c>
    </row>
    <row r="108" spans="1:5" ht="15.75">
      <c r="A108" s="37" t="s">
        <v>76</v>
      </c>
      <c r="B108" s="36">
        <v>76632.657</v>
      </c>
      <c r="C108" s="36">
        <f>+C106+C107+C90+C105</f>
        <v>45811.71899999999</v>
      </c>
      <c r="D108" s="36">
        <f t="shared" si="3"/>
        <v>100</v>
      </c>
      <c r="E108" s="36">
        <v>34481.291000000005</v>
      </c>
    </row>
    <row r="109" spans="1:5" ht="48.7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09">
      <selection activeCell="C125" sqref="C125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7066.333</v>
      </c>
      <c r="D7" s="30">
        <f aca="true" t="shared" si="0" ref="D7:D29">+C7/$C$30*100</f>
        <v>91.37065164531187</v>
      </c>
      <c r="E7" s="30">
        <v>5053.489</v>
      </c>
      <c r="F7" s="27"/>
      <c r="G7" s="38"/>
    </row>
    <row r="8" spans="1:7" ht="15">
      <c r="A8" s="12" t="s">
        <v>21</v>
      </c>
      <c r="B8" s="29">
        <v>29280.449</v>
      </c>
      <c r="C8" s="29">
        <v>3158.791</v>
      </c>
      <c r="D8" s="29">
        <f t="shared" si="0"/>
        <v>40.844493470849216</v>
      </c>
      <c r="E8" s="29">
        <v>2240.68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1043.373</v>
      </c>
      <c r="D9" s="29">
        <f t="shared" si="0"/>
        <v>13.49125082544567</v>
      </c>
      <c r="E9" s="29">
        <v>753.912</v>
      </c>
      <c r="F9" s="27"/>
      <c r="G9" s="27"/>
    </row>
    <row r="10" spans="1:7" ht="15">
      <c r="A10" s="12" t="s">
        <v>23</v>
      </c>
      <c r="B10" s="29">
        <v>1771.806</v>
      </c>
      <c r="C10" s="29">
        <v>149.322</v>
      </c>
      <c r="D10" s="29">
        <f t="shared" si="0"/>
        <v>1.9307961349940992</v>
      </c>
      <c r="E10" s="29">
        <v>99.085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926.004</v>
      </c>
      <c r="D11" s="29">
        <f t="shared" si="0"/>
        <v>11.973620392099463</v>
      </c>
      <c r="E11" s="29">
        <v>676.306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-31.953</v>
      </c>
      <c r="D12" s="29">
        <f t="shared" si="0"/>
        <v>-0.4131657016478915</v>
      </c>
      <c r="E12" s="29">
        <v>-21.479</v>
      </c>
      <c r="F12" s="27"/>
      <c r="G12" s="27"/>
    </row>
    <row r="13" spans="1:7" ht="15">
      <c r="A13" s="12" t="s">
        <v>26</v>
      </c>
      <c r="B13" s="29">
        <v>76.459</v>
      </c>
      <c r="C13" s="29">
        <v>9.766</v>
      </c>
      <c r="D13" s="29">
        <f t="shared" si="0"/>
        <v>0.1262784790878261</v>
      </c>
      <c r="E13" s="29">
        <v>2.639</v>
      </c>
      <c r="F13" s="27"/>
      <c r="G13" s="27"/>
    </row>
    <row r="14" spans="1:7" ht="15">
      <c r="A14" s="12" t="s">
        <v>27</v>
      </c>
      <c r="B14" s="29">
        <v>11872.408</v>
      </c>
      <c r="C14" s="29">
        <v>1266.477</v>
      </c>
      <c r="D14" s="29">
        <f t="shared" si="0"/>
        <v>16.37607918899373</v>
      </c>
      <c r="E14" s="29">
        <v>906.893</v>
      </c>
      <c r="F14" s="27"/>
      <c r="G14" s="27"/>
    </row>
    <row r="15" spans="1:7" ht="15">
      <c r="A15" s="12" t="s">
        <v>28</v>
      </c>
      <c r="B15" s="29">
        <v>3107.407</v>
      </c>
      <c r="C15" s="29">
        <v>314.574</v>
      </c>
      <c r="D15" s="29">
        <f t="shared" si="0"/>
        <v>4.067573856294677</v>
      </c>
      <c r="E15" s="29">
        <v>257.717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1273.3519999999999</v>
      </c>
      <c r="D16" s="29">
        <f t="shared" si="0"/>
        <v>16.46497582464075</v>
      </c>
      <c r="E16" s="29">
        <v>891.648</v>
      </c>
      <c r="F16" s="27"/>
      <c r="G16" s="27"/>
    </row>
    <row r="17" spans="1:7" ht="15">
      <c r="A17" s="12" t="s">
        <v>30</v>
      </c>
      <c r="B17" s="29">
        <v>5796.768</v>
      </c>
      <c r="C17" s="29">
        <v>659.982</v>
      </c>
      <c r="D17" s="29">
        <f t="shared" si="0"/>
        <v>8.533844274558842</v>
      </c>
      <c r="E17" s="29">
        <v>426.922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558.145</v>
      </c>
      <c r="D18" s="29">
        <f t="shared" si="0"/>
        <v>7.217049120466385</v>
      </c>
      <c r="E18" s="29">
        <v>447.28999999999996</v>
      </c>
      <c r="F18" s="27"/>
      <c r="G18" s="27"/>
    </row>
    <row r="19" spans="1:7" ht="15">
      <c r="A19" s="12" t="s">
        <v>199</v>
      </c>
      <c r="B19" s="44">
        <v>6409.123</v>
      </c>
      <c r="C19" s="29">
        <v>515.576</v>
      </c>
      <c r="D19" s="29">
        <f t="shared" si="0"/>
        <v>6.666614082959763</v>
      </c>
      <c r="E19" s="29">
        <v>405.82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42.569</v>
      </c>
      <c r="D20" s="29">
        <f t="shared" si="0"/>
        <v>0.550435037506622</v>
      </c>
      <c r="E20" s="29">
        <v>41.47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55.225</v>
      </c>
      <c r="D21" s="29">
        <f t="shared" si="0"/>
        <v>0.714082429615523</v>
      </c>
      <c r="E21" s="29">
        <v>17.436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667.368</v>
      </c>
      <c r="D22" s="31">
        <f t="shared" si="0"/>
        <v>8.629348354688137</v>
      </c>
      <c r="E22" s="31">
        <v>439.237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463.351</v>
      </c>
      <c r="D23" s="29">
        <f t="shared" si="0"/>
        <v>5.991322912535667</v>
      </c>
      <c r="E23" s="29">
        <v>242.84400000000002</v>
      </c>
      <c r="F23" s="27"/>
      <c r="G23" s="27"/>
    </row>
    <row r="24" spans="1:7" ht="15">
      <c r="A24" s="12" t="s">
        <v>36</v>
      </c>
      <c r="B24" s="29">
        <v>129</v>
      </c>
      <c r="C24" s="29">
        <v>0.18</v>
      </c>
      <c r="D24" s="29">
        <f t="shared" si="0"/>
        <v>0.002327475551485634</v>
      </c>
      <c r="E24" s="29">
        <v>0.007</v>
      </c>
      <c r="F24" s="27"/>
      <c r="G24" s="27"/>
    </row>
    <row r="25" spans="1:7" ht="15">
      <c r="A25" s="12" t="s">
        <v>37</v>
      </c>
      <c r="B25" s="29">
        <v>4049.191</v>
      </c>
      <c r="C25" s="29">
        <v>344.175</v>
      </c>
      <c r="D25" s="29">
        <f t="shared" si="0"/>
        <v>4.45032721073649</v>
      </c>
      <c r="E25" s="29">
        <v>165.411</v>
      </c>
      <c r="F25" s="27"/>
      <c r="G25" s="27"/>
    </row>
    <row r="26" spans="1:7" ht="15">
      <c r="A26" s="12" t="s">
        <v>38</v>
      </c>
      <c r="B26" s="29">
        <v>1003.651</v>
      </c>
      <c r="C26" s="29">
        <v>60.056</v>
      </c>
      <c r="D26" s="29">
        <f t="shared" si="0"/>
        <v>0.7765492873334513</v>
      </c>
      <c r="E26" s="29">
        <v>36.097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58.94</v>
      </c>
      <c r="D27" s="29">
        <f t="shared" si="0"/>
        <v>0.7621189389142403</v>
      </c>
      <c r="E27" s="29">
        <v>41.329</v>
      </c>
      <c r="F27" s="27"/>
      <c r="G27" s="27"/>
    </row>
    <row r="28" spans="1:7" ht="15">
      <c r="A28" s="12" t="s">
        <v>39</v>
      </c>
      <c r="B28" s="29">
        <v>2419.35</v>
      </c>
      <c r="C28" s="29">
        <v>179.096</v>
      </c>
      <c r="D28" s="29">
        <f t="shared" si="0"/>
        <v>2.315786452049284</v>
      </c>
      <c r="E28" s="29">
        <v>188.183</v>
      </c>
      <c r="F28" s="27"/>
      <c r="G28" s="27"/>
    </row>
    <row r="29" spans="1:7" ht="15">
      <c r="A29" s="12" t="s">
        <v>40</v>
      </c>
      <c r="B29" s="29">
        <v>227.073</v>
      </c>
      <c r="C29" s="29">
        <v>24.921</v>
      </c>
      <c r="D29" s="29">
        <f t="shared" si="0"/>
        <v>0.322238990103186</v>
      </c>
      <c r="E29" s="29">
        <v>8.21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7733.701</v>
      </c>
      <c r="D30" s="32">
        <f>+C30/$C$30*100</f>
        <v>100</v>
      </c>
      <c r="E30" s="32">
        <v>5492.726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1374.498</v>
      </c>
      <c r="D46" s="29">
        <f>+C46/$C$58*100</f>
        <v>16.472892674124243</v>
      </c>
      <c r="E46" s="29">
        <v>998.053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766.029</v>
      </c>
      <c r="D48" s="29">
        <f>+C48/$C$58*100</f>
        <v>9.180597936313271</v>
      </c>
      <c r="E48" s="29">
        <v>455.432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4706.743</v>
      </c>
      <c r="D50" s="29">
        <f>+C50/$C$58*100</f>
        <v>56.408719607948186</v>
      </c>
      <c r="E50" s="29">
        <v>3499.307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874.701</v>
      </c>
      <c r="D52" s="29">
        <f>+C52/$C$58*100</f>
        <v>10.482995024328263</v>
      </c>
      <c r="E52" s="29">
        <v>535.883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11.733</v>
      </c>
      <c r="D54" s="29">
        <f>+C54/$C$58*100</f>
        <v>0.14061602835762566</v>
      </c>
      <c r="E54" s="29">
        <v>4.052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610.295</v>
      </c>
      <c r="D56" s="29">
        <f>+C56/$C$58*100</f>
        <v>7.314178728928419</v>
      </c>
      <c r="E56" s="29">
        <v>259.303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8343.999</v>
      </c>
      <c r="D58" s="19">
        <f>+C58/$C$58*100</f>
        <v>100</v>
      </c>
      <c r="E58" s="19">
        <v>5752.029999999999</v>
      </c>
      <c r="F58" s="27"/>
      <c r="G58" s="27"/>
    </row>
    <row r="59" spans="1:7" ht="27" customHeight="1">
      <c r="A59" s="124" t="s">
        <v>14</v>
      </c>
      <c r="B59" s="124"/>
      <c r="C59" s="124"/>
      <c r="D59" s="124"/>
      <c r="E59" s="124"/>
      <c r="F59" s="42"/>
      <c r="G59" s="42"/>
    </row>
    <row r="60" spans="1:7" ht="15">
      <c r="A60" s="123" t="s">
        <v>224</v>
      </c>
      <c r="B60" s="123"/>
      <c r="C60" s="123"/>
      <c r="D60" s="123"/>
      <c r="E60" s="123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44447.732</v>
      </c>
      <c r="D74" s="30">
        <f>+C74/$C$97*100</f>
        <v>92.37048218272633</v>
      </c>
      <c r="E74" s="30">
        <v>32719.319000000003</v>
      </c>
    </row>
    <row r="75" spans="1:5" ht="15">
      <c r="A75" s="12" t="s">
        <v>21</v>
      </c>
      <c r="B75" s="29">
        <v>29280.449</v>
      </c>
      <c r="C75" s="29">
        <v>20204.014</v>
      </c>
      <c r="D75" s="29">
        <f aca="true" t="shared" si="1" ref="D75:D97">+C75/$C$97*100</f>
        <v>41.987620767839246</v>
      </c>
      <c r="E75" s="29">
        <v>14770.663</v>
      </c>
    </row>
    <row r="76" spans="1:5" ht="15">
      <c r="A76" s="12" t="s">
        <v>22</v>
      </c>
      <c r="B76" s="29">
        <v>10140.992999999999</v>
      </c>
      <c r="C76" s="29">
        <f>SUM(C77:C79)</f>
        <v>6111.662</v>
      </c>
      <c r="D76" s="29">
        <f t="shared" si="1"/>
        <v>12.701146728428023</v>
      </c>
      <c r="E76" s="29">
        <v>4220.153</v>
      </c>
    </row>
    <row r="77" spans="1:5" ht="15">
      <c r="A77" s="12" t="s">
        <v>23</v>
      </c>
      <c r="B77" s="29">
        <v>1771.806</v>
      </c>
      <c r="C77" s="29">
        <v>850.166</v>
      </c>
      <c r="D77" s="29">
        <f t="shared" si="1"/>
        <v>1.7667997853154735</v>
      </c>
      <c r="E77" s="29">
        <v>530.341</v>
      </c>
    </row>
    <row r="78" spans="1:5" ht="15">
      <c r="A78" s="12" t="s">
        <v>24</v>
      </c>
      <c r="B78" s="29">
        <v>8820.547999999999</v>
      </c>
      <c r="C78" s="29">
        <v>5455.089</v>
      </c>
      <c r="D78" s="29">
        <f t="shared" si="1"/>
        <v>11.336668455427294</v>
      </c>
      <c r="E78" s="29">
        <v>3819.967</v>
      </c>
    </row>
    <row r="79" spans="1:5" ht="15">
      <c r="A79" s="12" t="s">
        <v>25</v>
      </c>
      <c r="B79" s="29">
        <v>-451.3610000000008</v>
      </c>
      <c r="C79" s="29">
        <v>-193.593</v>
      </c>
      <c r="D79" s="29">
        <f t="shared" si="1"/>
        <v>-0.4023215123147461</v>
      </c>
      <c r="E79" s="29">
        <v>-130.155</v>
      </c>
    </row>
    <row r="80" spans="1:5" ht="15">
      <c r="A80" s="12" t="s">
        <v>26</v>
      </c>
      <c r="B80" s="29">
        <v>76.459</v>
      </c>
      <c r="C80" s="29">
        <v>23.811</v>
      </c>
      <c r="D80" s="29">
        <f t="shared" si="1"/>
        <v>0.04948359460169748</v>
      </c>
      <c r="E80" s="29">
        <v>15.29</v>
      </c>
    </row>
    <row r="81" spans="1:5" ht="15">
      <c r="A81" s="12" t="s">
        <v>27</v>
      </c>
      <c r="B81" s="29">
        <v>11872.408</v>
      </c>
      <c r="C81" s="29">
        <v>8299.479</v>
      </c>
      <c r="D81" s="29">
        <f t="shared" si="1"/>
        <v>17.247828912742076</v>
      </c>
      <c r="E81" s="29">
        <v>6209.485</v>
      </c>
    </row>
    <row r="82" spans="1:5" ht="15">
      <c r="A82" s="12" t="s">
        <v>28</v>
      </c>
      <c r="B82" s="29">
        <v>3107.407</v>
      </c>
      <c r="C82" s="29">
        <v>1971.705</v>
      </c>
      <c r="D82" s="29">
        <f t="shared" si="1"/>
        <v>4.097562088704378</v>
      </c>
      <c r="E82" s="29">
        <v>1543.115</v>
      </c>
    </row>
    <row r="83" spans="1:5" ht="15">
      <c r="A83" s="12" t="s">
        <v>29</v>
      </c>
      <c r="B83" s="29">
        <v>12797.911</v>
      </c>
      <c r="C83" s="29">
        <f>+C84+C85+C88</f>
        <v>7837.061000000001</v>
      </c>
      <c r="D83" s="29">
        <f t="shared" si="1"/>
        <v>16.286840090410898</v>
      </c>
      <c r="E83" s="29">
        <v>5960.613</v>
      </c>
    </row>
    <row r="84" spans="1:5" ht="15">
      <c r="A84" s="12" t="s">
        <v>30</v>
      </c>
      <c r="B84" s="29">
        <v>5796.768</v>
      </c>
      <c r="C84" s="29">
        <v>3755.839</v>
      </c>
      <c r="D84" s="29">
        <f t="shared" si="1"/>
        <v>7.805317477856658</v>
      </c>
      <c r="E84" s="29">
        <v>2770.273</v>
      </c>
    </row>
    <row r="85" spans="1:5" ht="15">
      <c r="A85" s="12" t="s">
        <v>31</v>
      </c>
      <c r="B85" s="29">
        <v>6744.48</v>
      </c>
      <c r="C85" s="29">
        <f>SUM(C86:C87)</f>
        <v>3754.208</v>
      </c>
      <c r="D85" s="29">
        <f t="shared" si="1"/>
        <v>7.801927962809185</v>
      </c>
      <c r="E85" s="29">
        <v>3021.522</v>
      </c>
    </row>
    <row r="86" spans="1:5" ht="15">
      <c r="A86" s="12" t="s">
        <v>199</v>
      </c>
      <c r="B86" s="44">
        <v>6409.123</v>
      </c>
      <c r="C86" s="29">
        <v>3440.464</v>
      </c>
      <c r="D86" s="29">
        <f t="shared" si="1"/>
        <v>7.149910789875878</v>
      </c>
      <c r="E86" s="29">
        <v>2693.39</v>
      </c>
    </row>
    <row r="87" spans="1:5" ht="15">
      <c r="A87" s="12" t="s">
        <v>32</v>
      </c>
      <c r="B87" s="44">
        <v>335.35699999999997</v>
      </c>
      <c r="C87" s="29">
        <v>313.744</v>
      </c>
      <c r="D87" s="29">
        <f t="shared" si="1"/>
        <v>0.6520171729333071</v>
      </c>
      <c r="E87" s="29">
        <v>328.132</v>
      </c>
    </row>
    <row r="88" spans="1:5" ht="15">
      <c r="A88" s="12" t="s">
        <v>33</v>
      </c>
      <c r="B88" s="44">
        <v>256.66300000000047</v>
      </c>
      <c r="C88" s="29">
        <v>327.014</v>
      </c>
      <c r="D88" s="29">
        <f t="shared" si="1"/>
        <v>0.6795946497450548</v>
      </c>
      <c r="E88" s="29">
        <v>168.818</v>
      </c>
    </row>
    <row r="89" spans="1:5" ht="15">
      <c r="A89" s="13" t="s">
        <v>34</v>
      </c>
      <c r="B89" s="31">
        <v>8630.452</v>
      </c>
      <c r="C89" s="31">
        <f>+C90+C95+C96</f>
        <v>3671.246</v>
      </c>
      <c r="D89" s="31">
        <f t="shared" si="1"/>
        <v>7.629517817273674</v>
      </c>
      <c r="E89" s="31">
        <v>1913.672</v>
      </c>
    </row>
    <row r="90" spans="1:5" ht="15">
      <c r="A90" s="12" t="s">
        <v>35</v>
      </c>
      <c r="B90" s="29">
        <v>5984.0289999999995</v>
      </c>
      <c r="C90" s="29">
        <f>SUM(C91:C94)</f>
        <v>2260.536</v>
      </c>
      <c r="D90" s="29">
        <f t="shared" si="1"/>
        <v>4.697805510333158</v>
      </c>
      <c r="E90" s="29">
        <v>1200.784</v>
      </c>
    </row>
    <row r="91" spans="1:5" ht="15">
      <c r="A91" s="12" t="s">
        <v>36</v>
      </c>
      <c r="B91" s="29">
        <v>129</v>
      </c>
      <c r="C91" s="29">
        <v>22.311</v>
      </c>
      <c r="D91" s="29">
        <f t="shared" si="1"/>
        <v>0.046366321412728256</v>
      </c>
      <c r="E91" s="29">
        <v>11.339</v>
      </c>
    </row>
    <row r="92" spans="1:5" ht="15">
      <c r="A92" s="12" t="s">
        <v>37</v>
      </c>
      <c r="B92" s="29">
        <v>4049.191</v>
      </c>
      <c r="C92" s="29">
        <v>1554.362</v>
      </c>
      <c r="D92" s="29">
        <f t="shared" si="1"/>
        <v>3.230247325701722</v>
      </c>
      <c r="E92" s="29">
        <v>729.541</v>
      </c>
    </row>
    <row r="93" spans="1:5" ht="15">
      <c r="A93" s="12" t="s">
        <v>38</v>
      </c>
      <c r="B93" s="29">
        <v>1003.651</v>
      </c>
      <c r="C93" s="29">
        <v>287.241</v>
      </c>
      <c r="D93" s="29">
        <f t="shared" si="1"/>
        <v>0.5969391120484728</v>
      </c>
      <c r="E93" s="29">
        <v>194.454</v>
      </c>
    </row>
    <row r="94" spans="1:5" ht="15">
      <c r="A94" s="12" t="s">
        <v>25</v>
      </c>
      <c r="B94" s="29">
        <v>802.1869999999999</v>
      </c>
      <c r="C94" s="29">
        <v>396.622</v>
      </c>
      <c r="D94" s="29">
        <f t="shared" si="1"/>
        <v>0.8242527511702347</v>
      </c>
      <c r="E94" s="29">
        <v>265.45</v>
      </c>
    </row>
    <row r="95" spans="1:5" ht="15">
      <c r="A95" s="12" t="s">
        <v>39</v>
      </c>
      <c r="B95" s="29">
        <v>2419.35</v>
      </c>
      <c r="C95" s="29">
        <v>1284.022</v>
      </c>
      <c r="D95" s="29">
        <f t="shared" si="1"/>
        <v>2.668431569764428</v>
      </c>
      <c r="E95" s="29">
        <v>674.314</v>
      </c>
    </row>
    <row r="96" spans="1:5" ht="15">
      <c r="A96" s="12" t="s">
        <v>40</v>
      </c>
      <c r="B96" s="29">
        <v>227.073</v>
      </c>
      <c r="C96" s="29">
        <v>126.688</v>
      </c>
      <c r="D96" s="29">
        <f t="shared" si="1"/>
        <v>0.2632807371760888</v>
      </c>
      <c r="E96" s="29">
        <v>38.574</v>
      </c>
    </row>
    <row r="97" spans="1:5" ht="15">
      <c r="A97" s="14" t="s">
        <v>41</v>
      </c>
      <c r="B97" s="32">
        <v>75906.079</v>
      </c>
      <c r="C97" s="32">
        <f>+C89+C74</f>
        <v>48118.978</v>
      </c>
      <c r="D97" s="32">
        <f t="shared" si="1"/>
        <v>100</v>
      </c>
      <c r="E97" s="32">
        <v>34632.991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3" t="s">
        <v>226</v>
      </c>
      <c r="B99" s="123"/>
      <c r="C99" s="123"/>
      <c r="D99" s="123"/>
      <c r="E99" s="123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8902.365</v>
      </c>
      <c r="D113" s="29">
        <f>+C113/$C$125*100</f>
        <v>17.24937665881841</v>
      </c>
      <c r="E113" s="29">
        <v>6466.112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4757.586</v>
      </c>
      <c r="D115" s="29">
        <f>+C115/$C$125*100</f>
        <v>9.218381059496126</v>
      </c>
      <c r="E115" s="29">
        <v>3089.526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29985.035</v>
      </c>
      <c r="D117" s="29">
        <f>+C117/$C$125*100</f>
        <v>58.09952331126088</v>
      </c>
      <c r="E117" s="29">
        <v>21895.556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4440.832</v>
      </c>
      <c r="D119" s="29">
        <f>+C119/$C$125*100</f>
        <v>8.604633021285228</v>
      </c>
      <c r="E119" s="29">
        <v>3146.572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33.16</v>
      </c>
      <c r="D121" s="29">
        <f>+C121/$C$125*100</f>
        <v>0.06425139050200912</v>
      </c>
      <c r="E121" s="29">
        <v>35.227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3490.8</v>
      </c>
      <c r="D123" s="29">
        <f>+C123/$C$125*100</f>
        <v>6.763834558637318</v>
      </c>
      <c r="E123" s="29">
        <v>2125.596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51609.77800000001</v>
      </c>
      <c r="D125" s="19">
        <f>+C125/$C$125*100</f>
        <v>100</v>
      </c>
      <c r="E125" s="19">
        <v>36758.589</v>
      </c>
    </row>
    <row r="126" spans="1:5" ht="32.25" customHeight="1">
      <c r="A126" s="124" t="s">
        <v>14</v>
      </c>
      <c r="B126" s="124"/>
      <c r="C126" s="124"/>
      <c r="D126" s="124"/>
      <c r="E126" s="124"/>
    </row>
    <row r="127" spans="1:5" ht="15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63:E63"/>
    <mergeCell ref="A61:E61"/>
    <mergeCell ref="A102:E102"/>
    <mergeCell ref="A31:E31"/>
    <mergeCell ref="A59:E59"/>
    <mergeCell ref="A34:E34"/>
    <mergeCell ref="A32:E32"/>
    <mergeCell ref="A33:E33"/>
    <mergeCell ref="A62:E62"/>
    <mergeCell ref="A35:E35"/>
    <mergeCell ref="A60:E60"/>
    <mergeCell ref="A130:E130"/>
    <mergeCell ref="A98:E98"/>
    <mergeCell ref="A99:E99"/>
    <mergeCell ref="A100:E100"/>
    <mergeCell ref="A101:E101"/>
    <mergeCell ref="A128:E128"/>
    <mergeCell ref="A127:E127"/>
    <mergeCell ref="A129:E129"/>
    <mergeCell ref="A126:E126"/>
    <mergeCell ref="A103:E10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547.78</v>
      </c>
      <c r="C7" s="29">
        <f aca="true" t="shared" si="0" ref="C7:C13">+B7/$B$13*100</f>
        <v>11.576934050489784</v>
      </c>
      <c r="D7" s="29">
        <v>422.539</v>
      </c>
    </row>
    <row r="8" spans="1:4" ht="16.5" customHeight="1">
      <c r="A8" s="4" t="s">
        <v>51</v>
      </c>
      <c r="B8" s="29">
        <v>1015.728</v>
      </c>
      <c r="C8" s="29">
        <f t="shared" si="0"/>
        <v>21.46667652932909</v>
      </c>
      <c r="D8" s="29">
        <v>711.399</v>
      </c>
    </row>
    <row r="9" spans="1:4" ht="16.5" customHeight="1">
      <c r="A9" s="4" t="s">
        <v>52</v>
      </c>
      <c r="B9" s="29">
        <v>1166.148</v>
      </c>
      <c r="C9" s="29">
        <f t="shared" si="0"/>
        <v>24.64569441949425</v>
      </c>
      <c r="D9" s="29">
        <v>876.624</v>
      </c>
    </row>
    <row r="10" spans="1:4" ht="16.5" customHeight="1">
      <c r="A10" s="4" t="s">
        <v>53</v>
      </c>
      <c r="B10" s="29">
        <v>1726.534</v>
      </c>
      <c r="C10" s="29">
        <f t="shared" si="0"/>
        <v>36.48904716113829</v>
      </c>
      <c r="D10" s="29">
        <v>1394.225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141.97</v>
      </c>
    </row>
    <row r="12" spans="1:4" ht="16.5" customHeight="1">
      <c r="A12" s="4" t="s">
        <v>54</v>
      </c>
      <c r="B12" s="29">
        <f>208.16+67.3</f>
        <v>275.46</v>
      </c>
      <c r="C12" s="29">
        <f t="shared" si="0"/>
        <v>5.821647839548571</v>
      </c>
      <c r="D12" s="29">
        <v>264.29</v>
      </c>
    </row>
    <row r="13" spans="1:4" ht="15">
      <c r="A13" s="18" t="s">
        <v>48</v>
      </c>
      <c r="B13" s="19">
        <f>SUM(B7:B12)</f>
        <v>4731.650000000001</v>
      </c>
      <c r="C13" s="19">
        <f t="shared" si="0"/>
        <v>100</v>
      </c>
      <c r="D13" s="19">
        <v>3811.047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43">
      <selection activeCell="D43" sqref="D43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32635602874.8</v>
      </c>
      <c r="D11" s="71">
        <f>SUM(D12:D15)</f>
        <v>3794198760.7999997</v>
      </c>
      <c r="E11" s="71">
        <f>SUM(E12:E15)</f>
        <v>8163581071.07</v>
      </c>
      <c r="F11" s="87">
        <f aca="true" t="shared" si="0" ref="F11:F20">SUM(C11:E11)</f>
        <v>44593382706.67</v>
      </c>
    </row>
    <row r="12" spans="1:6" s="79" customFormat="1" ht="15">
      <c r="A12" s="88"/>
      <c r="B12" s="89" t="s">
        <v>102</v>
      </c>
      <c r="C12" s="90">
        <v>30999120660.87</v>
      </c>
      <c r="D12" s="90">
        <v>409352457.24</v>
      </c>
      <c r="E12" s="90">
        <v>284388521.91</v>
      </c>
      <c r="F12" s="91">
        <f t="shared" si="0"/>
        <v>31692861640.02</v>
      </c>
    </row>
    <row r="13" spans="1:6" s="79" customFormat="1" ht="15">
      <c r="A13" s="88"/>
      <c r="B13" s="89" t="s">
        <v>103</v>
      </c>
      <c r="C13" s="90">
        <v>3830402.59</v>
      </c>
      <c r="D13" s="90">
        <v>0</v>
      </c>
      <c r="E13" s="90">
        <v>7822259007.19</v>
      </c>
      <c r="F13" s="91">
        <f t="shared" si="0"/>
        <v>7826089409.78</v>
      </c>
    </row>
    <row r="14" spans="1:6" s="79" customFormat="1" ht="15">
      <c r="A14" s="88"/>
      <c r="B14" s="89" t="s">
        <v>104</v>
      </c>
      <c r="C14" s="90">
        <v>233051564.07</v>
      </c>
      <c r="D14" s="90">
        <v>2574879882.5</v>
      </c>
      <c r="E14" s="90">
        <v>4334473.47</v>
      </c>
      <c r="F14" s="91">
        <f t="shared" si="0"/>
        <v>2812265920.04</v>
      </c>
    </row>
    <row r="15" spans="1:6" s="79" customFormat="1" ht="15">
      <c r="A15" s="88"/>
      <c r="B15" s="89" t="s">
        <v>105</v>
      </c>
      <c r="C15" s="90">
        <v>1399600247.27</v>
      </c>
      <c r="D15" s="90">
        <v>809966421.06</v>
      </c>
      <c r="E15" s="90">
        <v>52599068.5</v>
      </c>
      <c r="F15" s="91">
        <f t="shared" si="0"/>
        <v>2262165736.83</v>
      </c>
    </row>
    <row r="16" spans="1:6" ht="15">
      <c r="A16" s="85" t="s">
        <v>106</v>
      </c>
      <c r="B16" s="86" t="s">
        <v>20</v>
      </c>
      <c r="C16" s="71">
        <f>SUM(C17:C23)</f>
        <v>30667231602.060005</v>
      </c>
      <c r="D16" s="71">
        <f>SUM(D17:D23)</f>
        <v>3490689993.75</v>
      </c>
      <c r="E16" s="71">
        <f>SUM(E17:E23)</f>
        <v>9268985868.12</v>
      </c>
      <c r="F16" s="87">
        <f t="shared" si="0"/>
        <v>43426907463.93001</v>
      </c>
    </row>
    <row r="17" spans="1:6" s="79" customFormat="1" ht="15">
      <c r="A17" s="88"/>
      <c r="B17" s="89" t="s">
        <v>107</v>
      </c>
      <c r="C17" s="90">
        <v>19536329296.83</v>
      </c>
      <c r="D17" s="90">
        <v>538175035.71</v>
      </c>
      <c r="E17" s="90">
        <v>129509476.67</v>
      </c>
      <c r="F17" s="91">
        <f t="shared" si="0"/>
        <v>20204013809.21</v>
      </c>
    </row>
    <row r="18" spans="1:6" s="79" customFormat="1" ht="15">
      <c r="A18" s="88"/>
      <c r="B18" s="89" t="s">
        <v>108</v>
      </c>
      <c r="C18" s="90">
        <v>2868285199.92</v>
      </c>
      <c r="D18" s="90">
        <v>899791537.68</v>
      </c>
      <c r="E18" s="90">
        <v>2343585702.77</v>
      </c>
      <c r="F18" s="91">
        <f t="shared" si="0"/>
        <v>6111662440.37</v>
      </c>
    </row>
    <row r="19" spans="1:6" s="79" customFormat="1" ht="15">
      <c r="A19" s="88"/>
      <c r="B19" s="89" t="s">
        <v>109</v>
      </c>
      <c r="C19" s="90">
        <v>23811384.72</v>
      </c>
      <c r="D19" s="90">
        <v>0</v>
      </c>
      <c r="E19" s="90">
        <v>0</v>
      </c>
      <c r="F19" s="91">
        <f t="shared" si="0"/>
        <v>23811384.72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482925806.24</v>
      </c>
      <c r="D21" s="90">
        <v>0</v>
      </c>
      <c r="E21" s="90">
        <v>6795728576.08</v>
      </c>
      <c r="F21" s="91">
        <f>SUM(C21:E21)</f>
        <v>7278654382.32</v>
      </c>
    </row>
    <row r="22" spans="1:6" s="79" customFormat="1" ht="15">
      <c r="A22" s="88"/>
      <c r="B22" s="89" t="s">
        <v>112</v>
      </c>
      <c r="C22" s="90">
        <v>0</v>
      </c>
      <c r="D22" s="90">
        <v>1971704684.07</v>
      </c>
      <c r="E22" s="90">
        <v>0</v>
      </c>
      <c r="F22" s="91">
        <f>SUM(C22:E22)</f>
        <v>1971704684.07</v>
      </c>
    </row>
    <row r="23" spans="1:6" s="79" customFormat="1" ht="15">
      <c r="A23" s="88"/>
      <c r="B23" s="89" t="s">
        <v>113</v>
      </c>
      <c r="C23" s="90">
        <v>7755879914.35</v>
      </c>
      <c r="D23" s="90">
        <v>81018736.29</v>
      </c>
      <c r="E23" s="90">
        <v>162112.6</v>
      </c>
      <c r="F23" s="91">
        <f>SUM(C23:E23)</f>
        <v>7837060763.240001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1968371272.739994</v>
      </c>
      <c r="D25" s="71">
        <f>+D11-D16</f>
        <v>303508767.0499997</v>
      </c>
      <c r="E25" s="71">
        <f>+E11-E16</f>
        <v>-1105404797.0500011</v>
      </c>
      <c r="F25" s="87">
        <f aca="true" t="shared" si="1" ref="F25:F32">SUM(C25:E25)</f>
        <v>1166475242.7399926</v>
      </c>
    </row>
    <row r="26" spans="1:6" ht="15">
      <c r="A26" s="85" t="s">
        <v>117</v>
      </c>
      <c r="B26" s="86" t="s">
        <v>118</v>
      </c>
      <c r="C26" s="94">
        <v>1004333846.38</v>
      </c>
      <c r="D26" s="94">
        <v>213997820.34</v>
      </c>
      <c r="E26" s="94">
        <v>0</v>
      </c>
      <c r="F26" s="87">
        <f t="shared" si="1"/>
        <v>1218331666.72</v>
      </c>
    </row>
    <row r="27" spans="1:6" ht="15">
      <c r="A27" s="85" t="s">
        <v>119</v>
      </c>
      <c r="B27" s="86" t="s">
        <v>34</v>
      </c>
      <c r="C27" s="71">
        <f>SUM(C28:C30)</f>
        <v>2714886301.08</v>
      </c>
      <c r="D27" s="71">
        <f>SUM(D28:D30)</f>
        <v>955583579.26</v>
      </c>
      <c r="E27" s="71">
        <f>SUM(E28:E30)</f>
        <v>776706.39</v>
      </c>
      <c r="F27" s="87">
        <f t="shared" si="1"/>
        <v>3671246586.73</v>
      </c>
    </row>
    <row r="28" spans="1:6" s="79" customFormat="1" ht="15">
      <c r="A28" s="88"/>
      <c r="B28" s="89" t="s">
        <v>120</v>
      </c>
      <c r="C28" s="90">
        <v>1435873812.45</v>
      </c>
      <c r="D28" s="90">
        <v>823886112.48</v>
      </c>
      <c r="E28" s="90">
        <v>776706.39</v>
      </c>
      <c r="F28" s="91">
        <f t="shared" si="1"/>
        <v>2260536631.32</v>
      </c>
    </row>
    <row r="29" spans="1:6" s="79" customFormat="1" ht="15">
      <c r="A29" s="88"/>
      <c r="B29" s="89" t="s">
        <v>121</v>
      </c>
      <c r="C29" s="90">
        <v>1230096887.8</v>
      </c>
      <c r="D29" s="90">
        <v>53925422.23</v>
      </c>
      <c r="E29" s="90">
        <v>0</v>
      </c>
      <c r="F29" s="91">
        <f t="shared" si="1"/>
        <v>1284022310.03</v>
      </c>
    </row>
    <row r="30" spans="1:6" s="79" customFormat="1" ht="15">
      <c r="A30" s="88"/>
      <c r="B30" s="89" t="s">
        <v>122</v>
      </c>
      <c r="C30" s="90">
        <v>48915600.83</v>
      </c>
      <c r="D30" s="90">
        <v>77772044.55</v>
      </c>
      <c r="E30" s="90">
        <v>0</v>
      </c>
      <c r="F30" s="91">
        <f t="shared" si="1"/>
        <v>126687645.38</v>
      </c>
    </row>
    <row r="31" spans="1:6" ht="15">
      <c r="A31" s="85" t="s">
        <v>123</v>
      </c>
      <c r="B31" s="86" t="s">
        <v>124</v>
      </c>
      <c r="C31" s="71">
        <f>+C11+C26</f>
        <v>33639936721.18</v>
      </c>
      <c r="D31" s="71">
        <f>+D11+D26</f>
        <v>4008196581.14</v>
      </c>
      <c r="E31" s="71">
        <f>+E11+E26</f>
        <v>8163581071.07</v>
      </c>
      <c r="F31" s="87">
        <f t="shared" si="1"/>
        <v>45811714373.39</v>
      </c>
    </row>
    <row r="32" spans="1:6" ht="15">
      <c r="A32" s="85" t="s">
        <v>125</v>
      </c>
      <c r="B32" s="86" t="s">
        <v>126</v>
      </c>
      <c r="C32" s="71">
        <f>+C16+C27</f>
        <v>33382117903.140007</v>
      </c>
      <c r="D32" s="71">
        <f>+D16+D27</f>
        <v>4446273573.01</v>
      </c>
      <c r="E32" s="71">
        <f>+E16+E27</f>
        <v>9269762574.51</v>
      </c>
      <c r="F32" s="87">
        <f t="shared" si="1"/>
        <v>47098154050.66001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257818818.0399933</v>
      </c>
      <c r="D35" s="71">
        <f>+D31-D32</f>
        <v>-438076991.87000036</v>
      </c>
      <c r="E35" s="71">
        <f>+E31-E32</f>
        <v>-1106181503.4400005</v>
      </c>
      <c r="F35" s="87">
        <f>SUM(C35:E35)</f>
        <v>-1286439677.2700076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1020824889.1</v>
      </c>
      <c r="F37" s="87">
        <f>SUM(C37:E37)</f>
        <v>1020824889.1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257818818.0399933</v>
      </c>
      <c r="D40" s="71">
        <f>+D35-D36</f>
        <v>-438076991.87000036</v>
      </c>
      <c r="E40" s="71">
        <f>+E35-E37</f>
        <v>-2127006392.5400004</v>
      </c>
      <c r="F40" s="87">
        <f aca="true" t="shared" si="2" ref="F40:F65">SUM(C40:E40)</f>
        <v>-2307264566.3700075</v>
      </c>
      <c r="I40" s="73"/>
    </row>
    <row r="41" spans="1:9" s="2" customFormat="1" ht="15">
      <c r="A41" s="98" t="s">
        <v>137</v>
      </c>
      <c r="B41" s="86" t="s">
        <v>138</v>
      </c>
      <c r="C41" s="94">
        <v>403162008.17</v>
      </c>
      <c r="D41" s="94">
        <v>898261895.6</v>
      </c>
      <c r="E41" s="94">
        <v>862083217.32</v>
      </c>
      <c r="F41" s="87">
        <f t="shared" si="2"/>
        <v>2163507121.09</v>
      </c>
      <c r="I41" s="82"/>
    </row>
    <row r="42" spans="1:9" s="2" customFormat="1" ht="15">
      <c r="A42" s="98" t="s">
        <v>139</v>
      </c>
      <c r="B42" s="86" t="s">
        <v>140</v>
      </c>
      <c r="C42" s="94">
        <v>2133509501.46</v>
      </c>
      <c r="D42" s="94">
        <v>491048950.3</v>
      </c>
      <c r="E42" s="94">
        <v>0</v>
      </c>
      <c r="F42" s="87">
        <f t="shared" si="2"/>
        <v>2624558451.76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-1472528675.2500067</v>
      </c>
      <c r="D43" s="71">
        <v>-69135953.43000007</v>
      </c>
      <c r="E43" s="71">
        <f>E40+E41-E42</f>
        <v>-1264923175.2200003</v>
      </c>
      <c r="F43" s="87">
        <f t="shared" si="2"/>
        <v>-2806587803.9000072</v>
      </c>
      <c r="I43" s="73"/>
    </row>
    <row r="44" spans="1:6" ht="15">
      <c r="A44" s="85" t="s">
        <v>143</v>
      </c>
      <c r="B44" s="76" t="s">
        <v>144</v>
      </c>
      <c r="C44" s="74">
        <f>+C45+C56+C66</f>
        <v>6872321209.19</v>
      </c>
      <c r="D44" s="74">
        <f>+D45+D56+D66</f>
        <v>801856450.26</v>
      </c>
      <c r="E44" s="74">
        <f>+E45+E56+E66</f>
        <v>1364832077.09</v>
      </c>
      <c r="F44" s="99">
        <f t="shared" si="2"/>
        <v>9039009736.539999</v>
      </c>
    </row>
    <row r="45" spans="1:6" s="2" customFormat="1" ht="15">
      <c r="A45" s="98"/>
      <c r="B45" s="76" t="s">
        <v>145</v>
      </c>
      <c r="C45" s="74">
        <f>+C46+C47+C48+C49+C55</f>
        <v>507888469.28</v>
      </c>
      <c r="D45" s="74">
        <f>+D46+D47+D48+D49+D55</f>
        <v>165236360.66</v>
      </c>
      <c r="E45" s="74">
        <f>+E46+E47+E48+E49+E55</f>
        <v>0</v>
      </c>
      <c r="F45" s="99">
        <f t="shared" si="2"/>
        <v>673124829.9399999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507888469.28</v>
      </c>
      <c r="D49" s="74">
        <f>SUM(D50:D54)</f>
        <v>165236360.66</v>
      </c>
      <c r="E49" s="74">
        <f>SUM(E50:E54)</f>
        <v>0</v>
      </c>
      <c r="F49" s="105">
        <f t="shared" si="2"/>
        <v>673124829.9399999</v>
      </c>
    </row>
    <row r="50" spans="1:6" s="79" customFormat="1" ht="15">
      <c r="A50" s="100"/>
      <c r="B50" s="106" t="s">
        <v>150</v>
      </c>
      <c r="C50" s="80">
        <v>479877436.18</v>
      </c>
      <c r="D50" s="80">
        <v>165236360.66</v>
      </c>
      <c r="E50" s="80">
        <v>0</v>
      </c>
      <c r="F50" s="103">
        <f t="shared" si="2"/>
        <v>645113796.84</v>
      </c>
    </row>
    <row r="51" spans="1:6" s="79" customFormat="1" ht="15">
      <c r="A51" s="100"/>
      <c r="B51" s="106" t="s">
        <v>151</v>
      </c>
      <c r="C51" s="80">
        <v>7096820.96</v>
      </c>
      <c r="D51" s="80"/>
      <c r="E51" s="80"/>
      <c r="F51" s="103">
        <f t="shared" si="2"/>
        <v>7096820.96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20914212.14</v>
      </c>
      <c r="D53" s="80"/>
      <c r="E53" s="80"/>
      <c r="F53" s="103">
        <f t="shared" si="2"/>
        <v>20914212.14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6364432739.91</v>
      </c>
      <c r="D56" s="74">
        <f>SUM(D57:D65)</f>
        <v>636620089.6</v>
      </c>
      <c r="E56" s="74">
        <f>SUM(E57:E65)</f>
        <v>1364832077.09</v>
      </c>
      <c r="F56" s="105">
        <f t="shared" si="2"/>
        <v>8365884906.6</v>
      </c>
    </row>
    <row r="57" spans="1:6" s="79" customFormat="1" ht="15">
      <c r="A57" s="100"/>
      <c r="B57" s="101" t="s">
        <v>157</v>
      </c>
      <c r="C57" s="80">
        <v>585153650.57</v>
      </c>
      <c r="D57" s="80"/>
      <c r="E57" s="80"/>
      <c r="F57" s="102">
        <f t="shared" si="2"/>
        <v>585153650.57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5702013113.17</v>
      </c>
      <c r="D63" s="80">
        <v>636620089.6</v>
      </c>
      <c r="E63" s="80">
        <v>1364832077.09</v>
      </c>
      <c r="F63" s="102">
        <f t="shared" si="2"/>
        <v>7703465279.860001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77265976.17</v>
      </c>
      <c r="D65" s="80"/>
      <c r="E65" s="80"/>
      <c r="F65" s="102">
        <f t="shared" si="2"/>
        <v>77265976.17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5397167323.440001</v>
      </c>
      <c r="D67" s="74">
        <f>+D68+D78+D87</f>
        <v>873617614.19</v>
      </c>
      <c r="E67" s="74">
        <f>+E68+E78+E87</f>
        <v>99908901.87</v>
      </c>
      <c r="F67" s="99">
        <f t="shared" si="3"/>
        <v>6370693839.500001</v>
      </c>
    </row>
    <row r="68" spans="1:6" ht="15">
      <c r="A68" s="107"/>
      <c r="B68" s="76" t="s">
        <v>122</v>
      </c>
      <c r="C68" s="75">
        <f>+C69+C70+C71+C72+C77</f>
        <v>4625803953.06</v>
      </c>
      <c r="D68" s="75">
        <f>+D69+D70+D71+D72+D77</f>
        <v>873617614.19</v>
      </c>
      <c r="E68" s="75">
        <f>+E69+E70+E71+E72+E77</f>
        <v>99908901.87</v>
      </c>
      <c r="F68" s="99">
        <f t="shared" si="3"/>
        <v>5599330469.12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4625803953.06</v>
      </c>
      <c r="D72" s="75">
        <f>SUM(D73:D76)</f>
        <v>873617614.19</v>
      </c>
      <c r="E72" s="75">
        <f>SUM(E73:E76)</f>
        <v>99908901.87</v>
      </c>
      <c r="F72" s="105">
        <f t="shared" si="3"/>
        <v>5599330469.12</v>
      </c>
    </row>
    <row r="73" spans="1:6" s="79" customFormat="1" ht="15">
      <c r="A73" s="108"/>
      <c r="B73" s="106" t="s">
        <v>172</v>
      </c>
      <c r="C73" s="81">
        <v>4573712738.18</v>
      </c>
      <c r="D73" s="81">
        <v>833455693.45</v>
      </c>
      <c r="E73" s="81">
        <v>99908901.87</v>
      </c>
      <c r="F73" s="103">
        <f t="shared" si="3"/>
        <v>5507077333.5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52091214.88</v>
      </c>
      <c r="D76" s="81">
        <v>40161920.74</v>
      </c>
      <c r="E76" s="81"/>
      <c r="F76" s="103">
        <f t="shared" si="3"/>
        <v>92253135.62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771363370.3800001</v>
      </c>
      <c r="D78" s="75">
        <f>SUM(D79:D86)</f>
        <v>0</v>
      </c>
      <c r="E78" s="75">
        <f>SUM(E79:E86)</f>
        <v>0</v>
      </c>
      <c r="F78" s="105">
        <f t="shared" si="3"/>
        <v>771363370.3800001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7928278.83</v>
      </c>
      <c r="D83" s="81"/>
      <c r="E83" s="81"/>
      <c r="F83" s="103">
        <f t="shared" si="3"/>
        <v>7928278.83</v>
      </c>
    </row>
    <row r="84" spans="1:6" s="79" customFormat="1" ht="15">
      <c r="A84" s="108"/>
      <c r="B84" s="118" t="s">
        <v>178</v>
      </c>
      <c r="C84" s="81">
        <v>585153650.57</v>
      </c>
      <c r="D84" s="81"/>
      <c r="E84" s="81"/>
      <c r="F84" s="103">
        <f t="shared" si="3"/>
        <v>585153650.57</v>
      </c>
    </row>
    <row r="85" spans="1:6" s="79" customFormat="1" ht="15">
      <c r="A85" s="108"/>
      <c r="B85" s="101" t="s">
        <v>183</v>
      </c>
      <c r="C85" s="81">
        <v>178281440.98</v>
      </c>
      <c r="D85" s="81"/>
      <c r="E85" s="81"/>
      <c r="F85" s="103">
        <f t="shared" si="3"/>
        <v>178281440.98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/>
      <c r="D88" s="81">
        <v>2625210.5</v>
      </c>
      <c r="E88" s="81"/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/>
      <c r="E89" s="81"/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1472528675.249999</v>
      </c>
      <c r="D90" s="113">
        <f>+D44-D67+D88-D89</f>
        <v>-69135953.43000007</v>
      </c>
      <c r="E90" s="113">
        <f>+E44-E67+E88-E89</f>
        <v>1264923175.2199998</v>
      </c>
      <c r="F90" s="114">
        <f>SUM(C90:E90)</f>
        <v>2668315897.039999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-7.62939453125E-06</v>
      </c>
      <c r="D93" s="77">
        <f>D43+D90</f>
        <v>-138271906.86000013</v>
      </c>
      <c r="E93" s="77">
        <f>E43+E90</f>
        <v>0</v>
      </c>
      <c r="F93" s="77">
        <f>SUM(C93:E93)</f>
        <v>-138271906.86000776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2015-09-18T17:20:40Z</dcterms:modified>
  <cp:category/>
  <cp:version/>
  <cp:contentType/>
  <cp:contentStatus/>
</cp:coreProperties>
</file>