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7290" activeTab="0"/>
  </bookViews>
  <sheets>
    <sheet name="distribuc" sheetId="1" r:id="rId1"/>
    <sheet name="Hoja2" sheetId="2" r:id="rId2"/>
    <sheet name="Hoja3" sheetId="3" r:id="rId3"/>
  </sheets>
  <definedNames>
    <definedName name="_xlnm.Print_Titles" localSheetId="0">'distribuc'!$1:$10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M367" authorId="0">
      <text>
        <r>
          <rPr>
            <sz val="8"/>
            <rFont val="Tahoma"/>
            <family val="2"/>
          </rPr>
          <t>redondeo
 - 0,06</t>
        </r>
      </text>
    </comment>
  </commentList>
</comments>
</file>

<file path=xl/sharedStrings.xml><?xml version="1.0" encoding="utf-8"?>
<sst xmlns="http://schemas.openxmlformats.org/spreadsheetml/2006/main" count="1508" uniqueCount="433">
  <si>
    <t>Provincia de Santa Fe</t>
  </si>
  <si>
    <t>Ministerio de Gobierno y Reforma del Estado</t>
  </si>
  <si>
    <t>Fondo para la Construcción de Obras y Adquisición de</t>
  </si>
  <si>
    <t>Fondo total</t>
  </si>
  <si>
    <t>Equipamiento y Rodados para Municipios de Segunda Categoría y Comunas</t>
  </si>
  <si>
    <t>Reserva</t>
  </si>
  <si>
    <t>Ley Nº 12.385 y su modificatoria Ley Nº 12.744, y Decreto Reglamentario Nº 1123/08</t>
  </si>
  <si>
    <t>Distribución</t>
  </si>
  <si>
    <t>Población</t>
  </si>
  <si>
    <t>Coeficiente</t>
  </si>
  <si>
    <t>LOCALIDAD</t>
  </si>
  <si>
    <t>Dpto.</t>
  </si>
  <si>
    <t>Total</t>
  </si>
  <si>
    <t>Pobl Total</t>
  </si>
  <si>
    <t>con NBI</t>
  </si>
  <si>
    <t>Pobl con NBI</t>
  </si>
  <si>
    <t>Partes Iguales</t>
  </si>
  <si>
    <t>a aplicar sobre</t>
  </si>
  <si>
    <t>$ por habitante</t>
  </si>
  <si>
    <t>49% del Fdo.</t>
  </si>
  <si>
    <t>21% del Fdo.</t>
  </si>
  <si>
    <t>25% del Fdo.</t>
  </si>
  <si>
    <t>100% del Fdo.</t>
  </si>
  <si>
    <t>(1)</t>
  </si>
  <si>
    <t>(2)</t>
  </si>
  <si>
    <t>(3)</t>
  </si>
  <si>
    <t>(4)</t>
  </si>
  <si>
    <t>(5)</t>
  </si>
  <si>
    <t>(6)=(2)+(4)+(5)</t>
  </si>
  <si>
    <t>(7)</t>
  </si>
  <si>
    <t>(8)=(7)/(1)</t>
  </si>
  <si>
    <t>B</t>
  </si>
  <si>
    <t xml:space="preserve">  ARMSTRONG</t>
  </si>
  <si>
    <t>Belgrano</t>
  </si>
  <si>
    <t>$</t>
  </si>
  <si>
    <t xml:space="preserve">  ARROYO SECO</t>
  </si>
  <si>
    <t>Rosario</t>
  </si>
  <si>
    <t xml:space="preserve">  AVELLANEDA    </t>
  </si>
  <si>
    <t>Gral. Obligado</t>
  </si>
  <si>
    <t xml:space="preserve">  CALCHAQUI</t>
  </si>
  <si>
    <t>Vera</t>
  </si>
  <si>
    <t xml:space="preserve">  CAÑADA DE GOMEZ           </t>
  </si>
  <si>
    <t>Iriondo</t>
  </si>
  <si>
    <t xml:space="preserve">  CAPITAN BERMUDEZ          </t>
  </si>
  <si>
    <t>San Lorenzo</t>
  </si>
  <si>
    <t xml:space="preserve">  CARCARAÑA</t>
  </si>
  <si>
    <t xml:space="preserve">  CASILDA                   </t>
  </si>
  <si>
    <t>Caseros</t>
  </si>
  <si>
    <t xml:space="preserve">  CERES                     </t>
  </si>
  <si>
    <t>San Cristóbal</t>
  </si>
  <si>
    <t xml:space="preserve">  CORONDA</t>
  </si>
  <si>
    <t>San Jerónimo</t>
  </si>
  <si>
    <t xml:space="preserve">  EL TREBOL</t>
  </si>
  <si>
    <t>San Martín</t>
  </si>
  <si>
    <t xml:space="preserve">  ESPERANZA</t>
  </si>
  <si>
    <t>Las Colonias</t>
  </si>
  <si>
    <t xml:space="preserve">  FIRMAT                    </t>
  </si>
  <si>
    <t>Gral. López</t>
  </si>
  <si>
    <t xml:space="preserve">  FRAY LUIS BELTRAN         </t>
  </si>
  <si>
    <t xml:space="preserve">  FRONTERA</t>
  </si>
  <si>
    <t>Castellanos</t>
  </si>
  <si>
    <t xml:space="preserve">  FUNES                     </t>
  </si>
  <si>
    <t xml:space="preserve">  GALVEZ                    </t>
  </si>
  <si>
    <t xml:space="preserve">  GRANADERO BAIGORRIA       </t>
  </si>
  <si>
    <t xml:space="preserve">  LAGUNA PAIVA </t>
  </si>
  <si>
    <t>La Capital</t>
  </si>
  <si>
    <t xml:space="preserve">  LAS PAREJAS </t>
  </si>
  <si>
    <t xml:space="preserve">  LAS ROSAS</t>
  </si>
  <si>
    <t xml:space="preserve">  LAS TOSCAS</t>
  </si>
  <si>
    <t xml:space="preserve">  MALABRIGO                 </t>
  </si>
  <si>
    <t xml:space="preserve">  PEREZ                     </t>
  </si>
  <si>
    <t xml:space="preserve">  PUERTO GENERAL SAN MARTIN </t>
  </si>
  <si>
    <t xml:space="preserve">  RAFAELA </t>
  </si>
  <si>
    <t xml:space="preserve">  RECONQUISTA</t>
  </si>
  <si>
    <t xml:space="preserve">  RECREO                    </t>
  </si>
  <si>
    <t xml:space="preserve">  ROLDAN</t>
  </si>
  <si>
    <t xml:space="preserve">  RUFINO                    </t>
  </si>
  <si>
    <t xml:space="preserve">  SAN CARLOS CENTRO         </t>
  </si>
  <si>
    <t xml:space="preserve">  SAN CRISTOBAL</t>
  </si>
  <si>
    <t xml:space="preserve">  SAN GENARO</t>
  </si>
  <si>
    <t xml:space="preserve">  SAN JAVIER</t>
  </si>
  <si>
    <t>San Javier</t>
  </si>
  <si>
    <t xml:space="preserve">  SAN JORGE</t>
  </si>
  <si>
    <t xml:space="preserve">  SAN JUSTO                 </t>
  </si>
  <si>
    <t>San Justo</t>
  </si>
  <si>
    <t xml:space="preserve">  SAN LORENZO               </t>
  </si>
  <si>
    <t xml:space="preserve">  SANTO TOME                </t>
  </si>
  <si>
    <t xml:space="preserve">  SASTRE                    </t>
  </si>
  <si>
    <t xml:space="preserve">  SUNCHALES                 </t>
  </si>
  <si>
    <t xml:space="preserve">  TOSTADO                   </t>
  </si>
  <si>
    <t>Nueve de Julio</t>
  </si>
  <si>
    <t xml:space="preserve">  TOTORAS                   </t>
  </si>
  <si>
    <t xml:space="preserve">  VENADO TUERTO             </t>
  </si>
  <si>
    <t xml:space="preserve">  VERA                      </t>
  </si>
  <si>
    <t xml:space="preserve">  VILLA CAÑAS               </t>
  </si>
  <si>
    <t xml:space="preserve">  VILLA CONSTITUCIÓN        </t>
  </si>
  <si>
    <t>Constitución</t>
  </si>
  <si>
    <t xml:space="preserve">  VILLA GOBERNADOR GALVEZ   </t>
  </si>
  <si>
    <t xml:space="preserve">  VILLA OCAMPO              </t>
  </si>
  <si>
    <t>C</t>
  </si>
  <si>
    <t xml:space="preserve">  BOUQUET           </t>
  </si>
  <si>
    <t xml:space="preserve">  MONTES DE OCA             </t>
  </si>
  <si>
    <t xml:space="preserve">  TORTUGAS   </t>
  </si>
  <si>
    <t xml:space="preserve">  AREQUITO                  </t>
  </si>
  <si>
    <t xml:space="preserve">  ARTEAGA                   </t>
  </si>
  <si>
    <t xml:space="preserve">  BERABEVU                  </t>
  </si>
  <si>
    <t xml:space="preserve">  BIGAND                    </t>
  </si>
  <si>
    <t xml:space="preserve">  CHABAS                    </t>
  </si>
  <si>
    <t xml:space="preserve">  CHAÑAR LADEADO            </t>
  </si>
  <si>
    <t xml:space="preserve">  GODEKEN                   </t>
  </si>
  <si>
    <t xml:space="preserve">  LOS MOLINOS               </t>
  </si>
  <si>
    <t xml:space="preserve">  LOS QUIRQUINCHOS          </t>
  </si>
  <si>
    <t xml:space="preserve">  SANFORD                   </t>
  </si>
  <si>
    <t xml:space="preserve">  SAN JOSE DE LA ESQUINA    </t>
  </si>
  <si>
    <t xml:space="preserve">  VILLADA                   </t>
  </si>
  <si>
    <t xml:space="preserve">  ANGELICA                  </t>
  </si>
  <si>
    <t xml:space="preserve">  ATALIVA                   </t>
  </si>
  <si>
    <t xml:space="preserve">  AURELIA                   </t>
  </si>
  <si>
    <t xml:space="preserve">  BAUER Y SIGEL             </t>
  </si>
  <si>
    <t xml:space="preserve">  BELLA ITALIA              </t>
  </si>
  <si>
    <t xml:space="preserve">  CASTELLANOS               </t>
  </si>
  <si>
    <t xml:space="preserve">  COLONIA ALDAO             </t>
  </si>
  <si>
    <t xml:space="preserve">  COLONIA BICHA             </t>
  </si>
  <si>
    <t xml:space="preserve">  COLONIA BIGAND            </t>
  </si>
  <si>
    <t xml:space="preserve">  COLONIA CELLO             </t>
  </si>
  <si>
    <t xml:space="preserve">  TACURAL                   </t>
  </si>
  <si>
    <t xml:space="preserve">  COLONIA ITURRASPE         </t>
  </si>
  <si>
    <t xml:space="preserve">  COLONIA MARGARITA         </t>
  </si>
  <si>
    <t xml:space="preserve">  COLONIA RAQUEL            </t>
  </si>
  <si>
    <t xml:space="preserve">  TACURALES                 </t>
  </si>
  <si>
    <t xml:space="preserve">  CORONEL FRAGA             </t>
  </si>
  <si>
    <t xml:space="preserve">  EGUSQUIZA                 </t>
  </si>
  <si>
    <t xml:space="preserve">  ESMERALDA                 </t>
  </si>
  <si>
    <t xml:space="preserve">  ESTACION CLUCELLAS        </t>
  </si>
  <si>
    <t xml:space="preserve">  EUSEBIA Y CAROLINA        </t>
  </si>
  <si>
    <t xml:space="preserve">  EUSTOLIA                  </t>
  </si>
  <si>
    <t xml:space="preserve">  FIDELA                    </t>
  </si>
  <si>
    <t xml:space="preserve">  GALISTEO                  </t>
  </si>
  <si>
    <t xml:space="preserve">  GARIBALDI                 </t>
  </si>
  <si>
    <t xml:space="preserve">  HUGENTOBLER               </t>
  </si>
  <si>
    <t xml:space="preserve">  HUMBERTO PRIMO            </t>
  </si>
  <si>
    <t xml:space="preserve">  JOSEFINA                  </t>
  </si>
  <si>
    <t xml:space="preserve">  LEHMANN                   </t>
  </si>
  <si>
    <t xml:space="preserve">  MARIA JUANA               </t>
  </si>
  <si>
    <t xml:space="preserve">  MAUA                      </t>
  </si>
  <si>
    <t xml:space="preserve">  PLAZA CLUCELLAS           </t>
  </si>
  <si>
    <t xml:space="preserve">  PRESIDENTE ROCA           </t>
  </si>
  <si>
    <t xml:space="preserve">  PUEBLO MARINI             </t>
  </si>
  <si>
    <t xml:space="preserve">  RAMONA                    </t>
  </si>
  <si>
    <t xml:space="preserve">  SAGUIER                   </t>
  </si>
  <si>
    <t xml:space="preserve">  SAN ANTONIO               </t>
  </si>
  <si>
    <t xml:space="preserve">  SANTA CLARA DE SAGUIER    </t>
  </si>
  <si>
    <t xml:space="preserve">  SAN VICENTE               </t>
  </si>
  <si>
    <t xml:space="preserve">  SUSANA                    </t>
  </si>
  <si>
    <t xml:space="preserve">  VILA                      </t>
  </si>
  <si>
    <t xml:space="preserve">  VILLA SAN JOSE            </t>
  </si>
  <si>
    <t xml:space="preserve">  VIRGINIA                  </t>
  </si>
  <si>
    <t xml:space="preserve">  ZENON PEREYRA             </t>
  </si>
  <si>
    <t xml:space="preserve">  ALCORTA                   </t>
  </si>
  <si>
    <t xml:space="preserve">  BOMBAL                    </t>
  </si>
  <si>
    <t xml:space="preserve">  CAÑADA RICA               </t>
  </si>
  <si>
    <t xml:space="preserve">  CEPEDA                    </t>
  </si>
  <si>
    <t xml:space="preserve">  EMPALME VILLA CONSTITUCIÓN</t>
  </si>
  <si>
    <t xml:space="preserve">  GENERAL GELLY             </t>
  </si>
  <si>
    <t xml:space="preserve">  GODOY                     </t>
  </si>
  <si>
    <t xml:space="preserve">  JUAN B. MOLINA            </t>
  </si>
  <si>
    <t xml:space="preserve">  JUNCAL                    </t>
  </si>
  <si>
    <t xml:space="preserve">  LA VANGUARDIA             </t>
  </si>
  <si>
    <t xml:space="preserve">  MÁXIMO PAZ                </t>
  </si>
  <si>
    <t xml:space="preserve">  PAVÓN                     </t>
  </si>
  <si>
    <t xml:space="preserve">  PAVÓN ARRIBA              </t>
  </si>
  <si>
    <t xml:space="preserve">  PEYRANO                   </t>
  </si>
  <si>
    <t xml:space="preserve">  RUEDA                     </t>
  </si>
  <si>
    <t xml:space="preserve">  SANTA TERESA              </t>
  </si>
  <si>
    <t xml:space="preserve">  SARGENTO CABRAL           </t>
  </si>
  <si>
    <t xml:space="preserve">  THEOBALD                  </t>
  </si>
  <si>
    <t xml:space="preserve">  CAYASTA                   </t>
  </si>
  <si>
    <t>Garay</t>
  </si>
  <si>
    <t xml:space="preserve">  COLONIA MASCIAS           </t>
  </si>
  <si>
    <t xml:space="preserve">  HELVECIA                  </t>
  </si>
  <si>
    <t xml:space="preserve">  SALADERO MARIANO CABAL    </t>
  </si>
  <si>
    <t xml:space="preserve">  SANTA ROSA DE CALCHINES   </t>
  </si>
  <si>
    <t xml:space="preserve">  AARON CASTELLANOS         </t>
  </si>
  <si>
    <t xml:space="preserve">  AMENABAR                  </t>
  </si>
  <si>
    <t xml:space="preserve">  CAFFERATA                 </t>
  </si>
  <si>
    <t xml:space="preserve">  CAÑADA DEL UCLE           </t>
  </si>
  <si>
    <t xml:space="preserve">  CARMEN                    </t>
  </si>
  <si>
    <t xml:space="preserve">  CARRERAS                  </t>
  </si>
  <si>
    <t xml:space="preserve">  CHAPUY                    </t>
  </si>
  <si>
    <t xml:space="preserve">  CHOVET                    </t>
  </si>
  <si>
    <t xml:space="preserve">  CHRISTOPHERSEN            </t>
  </si>
  <si>
    <t xml:space="preserve">  DIEGO DE ALVEAR           </t>
  </si>
  <si>
    <t xml:space="preserve">  ELORTONDO                 </t>
  </si>
  <si>
    <t xml:space="preserve">  HUGHES                    </t>
  </si>
  <si>
    <t xml:space="preserve">  LA CHISPA                 </t>
  </si>
  <si>
    <t xml:space="preserve">  LABORDEBOY                </t>
  </si>
  <si>
    <t xml:space="preserve">  LAZZARINO                 </t>
  </si>
  <si>
    <t xml:space="preserve">  MAGGIOLO                  </t>
  </si>
  <si>
    <t xml:space="preserve">  MARIA TERESA              </t>
  </si>
  <si>
    <t xml:space="preserve">  MELINCUE                  </t>
  </si>
  <si>
    <t xml:space="preserve">  MIGUEL TORRES             </t>
  </si>
  <si>
    <t xml:space="preserve">  MURPHY                    </t>
  </si>
  <si>
    <t xml:space="preserve">  SAN EDUARDO               </t>
  </si>
  <si>
    <t xml:space="preserve">  SAN FRANCISCO DE SANTA FE </t>
  </si>
  <si>
    <t xml:space="preserve">  SAN GREGORIO              </t>
  </si>
  <si>
    <t xml:space="preserve">  SANCTI SPIRITU            </t>
  </si>
  <si>
    <t xml:space="preserve">  SANTA ISABEL              </t>
  </si>
  <si>
    <t xml:space="preserve">  TEODELINA                 </t>
  </si>
  <si>
    <t xml:space="preserve">  WHEELWRIGHT               </t>
  </si>
  <si>
    <t xml:space="preserve">  ARROYO CEIBAL             </t>
  </si>
  <si>
    <t xml:space="preserve">  BERNA                     </t>
  </si>
  <si>
    <t xml:space="preserve">  EL ARAZA                  </t>
  </si>
  <si>
    <t xml:space="preserve">  EL RABON                  </t>
  </si>
  <si>
    <t xml:space="preserve">  EL SOMBRERITO             </t>
  </si>
  <si>
    <t xml:space="preserve">  FLORENCIA                 </t>
  </si>
  <si>
    <t xml:space="preserve">  GUADALUPE NORTE           </t>
  </si>
  <si>
    <t xml:space="preserve">  INGENIERO CHANOURDIE      </t>
  </si>
  <si>
    <t xml:space="preserve">  LA SARITA                 </t>
  </si>
  <si>
    <t xml:space="preserve">  LANTERI                   </t>
  </si>
  <si>
    <t xml:space="preserve">  LAS GARZAS                </t>
  </si>
  <si>
    <t xml:space="preserve">  LOS LAURELES              </t>
  </si>
  <si>
    <t xml:space="preserve">  NICANOR MOLINAS           </t>
  </si>
  <si>
    <t xml:space="preserve">  SAN ANTONIO DE OBLIGADO   </t>
  </si>
  <si>
    <t xml:space="preserve">  TACUARENDI                </t>
  </si>
  <si>
    <t xml:space="preserve">  VILLA ANA                 </t>
  </si>
  <si>
    <t xml:space="preserve">  VILLA GUILLERMINA         </t>
  </si>
  <si>
    <t xml:space="preserve">  BUSTINZA                  </t>
  </si>
  <si>
    <t xml:space="preserve">  CARRIZALES                </t>
  </si>
  <si>
    <t xml:space="preserve">  CLASSON                   </t>
  </si>
  <si>
    <t xml:space="preserve">  CORREA                    </t>
  </si>
  <si>
    <t xml:space="preserve">  LUCIO V. LOPEZ            </t>
  </si>
  <si>
    <t xml:space="preserve">  OLIVEROS                  </t>
  </si>
  <si>
    <t xml:space="preserve">  PUEBLO ANDINO             </t>
  </si>
  <si>
    <t xml:space="preserve">  SALTO GRANDE              </t>
  </si>
  <si>
    <t xml:space="preserve">  SERODINO                  </t>
  </si>
  <si>
    <t xml:space="preserve">  VILLA ELOISA              </t>
  </si>
  <si>
    <t xml:space="preserve">  ARROYO AGUIAR             </t>
  </si>
  <si>
    <t xml:space="preserve">  ARROYO LEYES              </t>
  </si>
  <si>
    <t xml:space="preserve">  CABAL                     </t>
  </si>
  <si>
    <t xml:space="preserve">  CAMPO ANDINO              </t>
  </si>
  <si>
    <t xml:space="preserve">  CANDIOTI                  </t>
  </si>
  <si>
    <t xml:space="preserve">  EMILIA                    </t>
  </si>
  <si>
    <t xml:space="preserve">  LLAMBI CAMPBELL           </t>
  </si>
  <si>
    <t xml:space="preserve">  MONTE VERA                </t>
  </si>
  <si>
    <t xml:space="preserve">  NELSON                    </t>
  </si>
  <si>
    <t xml:space="preserve">  SAN JOSE DEL RINCON       </t>
  </si>
  <si>
    <t xml:space="preserve">  SAUCE VIEJO               </t>
  </si>
  <si>
    <t xml:space="preserve">  CAVOUR                    </t>
  </si>
  <si>
    <t xml:space="preserve">  CULULU                    </t>
  </si>
  <si>
    <t xml:space="preserve">  ELISA                     </t>
  </si>
  <si>
    <t xml:space="preserve">  EMPALME SAN CARLOS        </t>
  </si>
  <si>
    <t xml:space="preserve">  FELICIA                   </t>
  </si>
  <si>
    <t xml:space="preserve">  FRANCK                    </t>
  </si>
  <si>
    <t xml:space="preserve">  GRUTLY                    </t>
  </si>
  <si>
    <t xml:space="preserve">  HIPATIA                   </t>
  </si>
  <si>
    <t xml:space="preserve">  HUMBOLDT                  </t>
  </si>
  <si>
    <t xml:space="preserve">  ITUZAINGO                 </t>
  </si>
  <si>
    <t>-</t>
  </si>
  <si>
    <t xml:space="preserve">  JACINTO L. ARAUZ          </t>
  </si>
  <si>
    <t xml:space="preserve">  LA PELADA                 </t>
  </si>
  <si>
    <t xml:space="preserve">  LAS TUNAS                 </t>
  </si>
  <si>
    <t xml:space="preserve">  MARIA LUISA               </t>
  </si>
  <si>
    <t xml:space="preserve">  MATILDE                   </t>
  </si>
  <si>
    <t xml:space="preserve">  NUEVO TORINO              </t>
  </si>
  <si>
    <t xml:space="preserve">  PILAR                     </t>
  </si>
  <si>
    <t xml:space="preserve">  PROGRESO                  </t>
  </si>
  <si>
    <t xml:space="preserve">  PROVIDENCIA               </t>
  </si>
  <si>
    <t xml:space="preserve">  PUJATO NORTE              </t>
  </si>
  <si>
    <t xml:space="preserve">  RIVADAVIA                 </t>
  </si>
  <si>
    <t xml:space="preserve">  SA PEREYRA                </t>
  </si>
  <si>
    <t xml:space="preserve">  SAN AGUSTIN               </t>
  </si>
  <si>
    <t xml:space="preserve">  SAN CARLOS NORTE          </t>
  </si>
  <si>
    <t xml:space="preserve">  SAN CARLOS SUD            </t>
  </si>
  <si>
    <t xml:space="preserve">  SAN JERONIMO DEL SAUCE    </t>
  </si>
  <si>
    <t xml:space="preserve">  SAN JERONIMO NORTE        </t>
  </si>
  <si>
    <t xml:space="preserve">  SAN JOSE                  </t>
  </si>
  <si>
    <t xml:space="preserve">  SAN MARIANO               </t>
  </si>
  <si>
    <t xml:space="preserve">  SANTA CLARA DE BUENA VISTA</t>
  </si>
  <si>
    <t xml:space="preserve">  SANTA MARIA CENTRO        </t>
  </si>
  <si>
    <t xml:space="preserve">  SANTA MARIA NORTE         </t>
  </si>
  <si>
    <t xml:space="preserve">  SANTO DOMINGO             </t>
  </si>
  <si>
    <t xml:space="preserve">  SARMIENTO                 </t>
  </si>
  <si>
    <t xml:space="preserve">  SOUTOMAYOR                </t>
  </si>
  <si>
    <t xml:space="preserve">  ESTEBAN RAMS              </t>
  </si>
  <si>
    <t xml:space="preserve">  GATO COLORADO             </t>
  </si>
  <si>
    <t xml:space="preserve">  GREGORIA PEREZ DE DENIS   </t>
  </si>
  <si>
    <t xml:space="preserve">  JUAN DE GARAY             </t>
  </si>
  <si>
    <t xml:space="preserve">  LOGROÑO                   </t>
  </si>
  <si>
    <t xml:space="preserve">  MONTEFIORE                </t>
  </si>
  <si>
    <t xml:space="preserve">  POZO BORRADO              </t>
  </si>
  <si>
    <t xml:space="preserve">  SAN BERNARDO-9 de Julio              </t>
  </si>
  <si>
    <t xml:space="preserve">  SANTA MARGARITA           </t>
  </si>
  <si>
    <t xml:space="preserve">  VILLA MINETTI             </t>
  </si>
  <si>
    <t xml:space="preserve">  ACEBAL                    </t>
  </si>
  <si>
    <t xml:space="preserve">  ALBARELLOS                </t>
  </si>
  <si>
    <t xml:space="preserve">  ALVAREZ                   </t>
  </si>
  <si>
    <t xml:space="preserve">  ALVEAR-Estación                    </t>
  </si>
  <si>
    <t xml:space="preserve">  ARMINDA                   </t>
  </si>
  <si>
    <t xml:space="preserve">  CARMEN DEL SAUCE          </t>
  </si>
  <si>
    <t xml:space="preserve">  CORONEL BOGADO            </t>
  </si>
  <si>
    <t xml:space="preserve">  CORONEL DOMINGUEZ         </t>
  </si>
  <si>
    <t xml:space="preserve">  FIGHIERA                  </t>
  </si>
  <si>
    <t xml:space="preserve">  GENERAL LAGOS             </t>
  </si>
  <si>
    <t xml:space="preserve">  IBARLUCEA                 </t>
  </si>
  <si>
    <t xml:space="preserve">  PIÑERO                    </t>
  </si>
  <si>
    <t xml:space="preserve">  PUEBLO ESTHER             </t>
  </si>
  <si>
    <t xml:space="preserve">  PUEBLO MUÑOZ              </t>
  </si>
  <si>
    <t xml:space="preserve">  SOLDINI                   </t>
  </si>
  <si>
    <t xml:space="preserve">  URANGA                    </t>
  </si>
  <si>
    <t xml:space="preserve">  VILLA AMELIA              </t>
  </si>
  <si>
    <t xml:space="preserve">  ZAVALLA                   </t>
  </si>
  <si>
    <t xml:space="preserve">  AGUARA GRANDE             </t>
  </si>
  <si>
    <t xml:space="preserve">  AMBROSETTI                </t>
  </si>
  <si>
    <t xml:space="preserve">  ARRUFO                    </t>
  </si>
  <si>
    <t xml:space="preserve">  CAPIVARA                  </t>
  </si>
  <si>
    <t xml:space="preserve">  COLONIA ANA               </t>
  </si>
  <si>
    <t xml:space="preserve">  COLONIA BOSSI             </t>
  </si>
  <si>
    <t xml:space="preserve">  COLONIA CLARA             </t>
  </si>
  <si>
    <t xml:space="preserve">  COLONIA ROSA              </t>
  </si>
  <si>
    <t xml:space="preserve">  CONSTANZA                 </t>
  </si>
  <si>
    <t xml:space="preserve">  CURUPAITY                 </t>
  </si>
  <si>
    <t xml:space="preserve">  DOS ROSAS Y LA LEGUA      </t>
  </si>
  <si>
    <t xml:space="preserve">  HERSILIA                  </t>
  </si>
  <si>
    <t xml:space="preserve">  HUANQUEROS                </t>
  </si>
  <si>
    <t xml:space="preserve">  LA CABRAL                 </t>
  </si>
  <si>
    <t xml:space="preserve">  LA LUCILA                 </t>
  </si>
  <si>
    <t xml:space="preserve">  LA RUBIA                  </t>
  </si>
  <si>
    <t xml:space="preserve">  LAS AVISPAS               </t>
  </si>
  <si>
    <t xml:space="preserve">  LAS PALMERAS              </t>
  </si>
  <si>
    <t xml:space="preserve">  MOISES VILLE              </t>
  </si>
  <si>
    <t xml:space="preserve">  MONIGOTES                 </t>
  </si>
  <si>
    <t xml:space="preserve">  MONTE OSCURIDAD           </t>
  </si>
  <si>
    <t xml:space="preserve">  ÑANDUCITA                 </t>
  </si>
  <si>
    <t xml:space="preserve">  PALACIOS                  </t>
  </si>
  <si>
    <t xml:space="preserve">  PORTUGALETE               </t>
  </si>
  <si>
    <t xml:space="preserve">  SAN GUILLERMO             </t>
  </si>
  <si>
    <t xml:space="preserve">  SANTURCE                  </t>
  </si>
  <si>
    <t xml:space="preserve">  SOLEDAD                   </t>
  </si>
  <si>
    <t xml:space="preserve">  SUARDI                    </t>
  </si>
  <si>
    <t xml:space="preserve">  VILLA SARALEGUI           </t>
  </si>
  <si>
    <t xml:space="preserve">  VILLA TRINIDAD            </t>
  </si>
  <si>
    <t xml:space="preserve">  ALEJANDRA                 </t>
  </si>
  <si>
    <t xml:space="preserve">  CACIQUE ARIACAIQUIN       </t>
  </si>
  <si>
    <t xml:space="preserve">  COLONIA DURAN             </t>
  </si>
  <si>
    <t xml:space="preserve">  LA BRAVA                  </t>
  </si>
  <si>
    <t xml:space="preserve">  ROMANG                    </t>
  </si>
  <si>
    <t xml:space="preserve">  AROCENA                   </t>
  </si>
  <si>
    <t xml:space="preserve">  BARRANCAS                 </t>
  </si>
  <si>
    <t xml:space="preserve">  BERNARDO DE IRIGOYEN-Estación</t>
  </si>
  <si>
    <t xml:space="preserve">  CAMPO PIAGGIO             </t>
  </si>
  <si>
    <t xml:space="preserve">  CASALEGNO                 </t>
  </si>
  <si>
    <t xml:space="preserve">  CENTENO                   </t>
  </si>
  <si>
    <t xml:space="preserve">  DESVIO ARIJON             </t>
  </si>
  <si>
    <t xml:space="preserve">  DIAZ                      </t>
  </si>
  <si>
    <t xml:space="preserve">  GABOTO                    </t>
  </si>
  <si>
    <t xml:space="preserve">  GESSLER                   </t>
  </si>
  <si>
    <t xml:space="preserve">  IRIGOYEN-Pueblo                  </t>
  </si>
  <si>
    <t xml:space="preserve">  LARRECHEA                 </t>
  </si>
  <si>
    <t xml:space="preserve">  LOMA ALTA                 </t>
  </si>
  <si>
    <t xml:space="preserve">  LOPEZ                     </t>
  </si>
  <si>
    <t xml:space="preserve">  MACIEL                    </t>
  </si>
  <si>
    <t xml:space="preserve">  MONJE                     </t>
  </si>
  <si>
    <t xml:space="preserve">  SAN EUGENIO               </t>
  </si>
  <si>
    <t xml:space="preserve">  SAN FABIAN                </t>
  </si>
  <si>
    <t xml:space="preserve">  ANGELONI                  </t>
  </si>
  <si>
    <t xml:space="preserve">  CAYASTACITO               </t>
  </si>
  <si>
    <t xml:space="preserve">  COLONIA DOLORES           </t>
  </si>
  <si>
    <t xml:space="preserve">  ESTHER                    </t>
  </si>
  <si>
    <t xml:space="preserve">  GOBERNADOR CRESPO         </t>
  </si>
  <si>
    <t xml:space="preserve">  LA CAMILA                 </t>
  </si>
  <si>
    <t xml:space="preserve">  LA CRIOLLA                </t>
  </si>
  <si>
    <t xml:space="preserve">  LA PENCA Y CARAGUATA      </t>
  </si>
  <si>
    <t xml:space="preserve">  MARCELINO ESCALADA        </t>
  </si>
  <si>
    <t xml:space="preserve">  NARE                      </t>
  </si>
  <si>
    <t xml:space="preserve">  PEDRO GOMEZ CELLO         </t>
  </si>
  <si>
    <t xml:space="preserve">  RAMAYON                   </t>
  </si>
  <si>
    <t xml:space="preserve">  SAN BERNARDO-San Justo              </t>
  </si>
  <si>
    <t xml:space="preserve">  SAN MARTIN NORTE          </t>
  </si>
  <si>
    <t xml:space="preserve">  SILVA                     </t>
  </si>
  <si>
    <t xml:space="preserve">  VERA Y PINTADO            </t>
  </si>
  <si>
    <t xml:space="preserve">  VIDELA                    </t>
  </si>
  <si>
    <t xml:space="preserve">  ALDAO                     </t>
  </si>
  <si>
    <t xml:space="preserve">  CORONEL ARNOLD            </t>
  </si>
  <si>
    <t xml:space="preserve">  FUENTES                   </t>
  </si>
  <si>
    <t xml:space="preserve">  LUIS PALACIOS             </t>
  </si>
  <si>
    <t xml:space="preserve">  PUJATO                    </t>
  </si>
  <si>
    <t xml:space="preserve">  RICARDONE                 </t>
  </si>
  <si>
    <t xml:space="preserve">  SAN JERONIMO SUD          </t>
  </si>
  <si>
    <t xml:space="preserve">  TIMBUES                   </t>
  </si>
  <si>
    <t xml:space="preserve">  VILLA MUGUETA             </t>
  </si>
  <si>
    <t xml:space="preserve">  CAÑADA ROSQUIN            </t>
  </si>
  <si>
    <t xml:space="preserve">  CARLOS PELLEGRINI         </t>
  </si>
  <si>
    <t xml:space="preserve">  CASAS                     </t>
  </si>
  <si>
    <t xml:space="preserve">  CASTELAR                  </t>
  </si>
  <si>
    <t xml:space="preserve">  COLONIA BELGRANO          </t>
  </si>
  <si>
    <t xml:space="preserve">  CRISPI                    </t>
  </si>
  <si>
    <t xml:space="preserve">  LANDETA                   </t>
  </si>
  <si>
    <t xml:space="preserve">  LAS BANDURRIAS            </t>
  </si>
  <si>
    <t xml:space="preserve">  LAS PETACAS               </t>
  </si>
  <si>
    <t xml:space="preserve">  LOS CARDOS                </t>
  </si>
  <si>
    <t xml:space="preserve">  MARIA SUSANA              </t>
  </si>
  <si>
    <t xml:space="preserve">  PIAMONTE                  </t>
  </si>
  <si>
    <t xml:space="preserve">  SAN MARTIN DE LAS ESCOBAS </t>
  </si>
  <si>
    <t xml:space="preserve">  TRAILL                    </t>
  </si>
  <si>
    <t xml:space="preserve">  CAÑADA OMBU               </t>
  </si>
  <si>
    <t xml:space="preserve">  FORTIN OLMOS              </t>
  </si>
  <si>
    <t xml:space="preserve">  GARABATO                  </t>
  </si>
  <si>
    <t xml:space="preserve">  GOLONDRINA                </t>
  </si>
  <si>
    <t xml:space="preserve">  INTIYACO                  </t>
  </si>
  <si>
    <t xml:space="preserve">  LA GALLARETA              </t>
  </si>
  <si>
    <t xml:space="preserve">  LOS AMORES                </t>
  </si>
  <si>
    <t xml:space="preserve">  MARGARITA                 </t>
  </si>
  <si>
    <t xml:space="preserve">  TARTAGAL                  </t>
  </si>
  <si>
    <t xml:space="preserve">  TOBA                      </t>
  </si>
  <si>
    <t>totales</t>
  </si>
  <si>
    <t xml:space="preserve">    media</t>
  </si>
  <si>
    <t>Se excluye la población censada en la calle.</t>
  </si>
  <si>
    <r>
      <t>Nota:</t>
    </r>
    <r>
      <rPr>
        <sz val="8"/>
        <rFont val="Arial"/>
        <family val="2"/>
      </rPr>
      <t xml:space="preserve"> NBI 1 - Hacinamiento: población en hogares que tuvieran más de tres personas por cuarto</t>
    </r>
  </si>
  <si>
    <t xml:space="preserve">          NBI 2 - Vivienda: población en hogares que habitaran en una vivienda de tipo inconveniente</t>
  </si>
  <si>
    <t xml:space="preserve">            (pieza de inquilinato, vivienda precaria u otro tipo)</t>
  </si>
  <si>
    <t xml:space="preserve">           NBI 3 - Condiciones Sanitarias: población en hogares que no tuvieran ningún tipo de retrete</t>
  </si>
  <si>
    <t xml:space="preserve">           NBI 4 - Asistencia Escolar: población en hogares que tuvieran algún niño en edad escolar</t>
  </si>
  <si>
    <t xml:space="preserve">            que no asista a la escuela</t>
  </si>
  <si>
    <t xml:space="preserve">           NBI 5 - Capacidad de Subsistencia: población en hogares que tuvieran 4 ó más personas</t>
  </si>
  <si>
    <t xml:space="preserve">           por miembro ocupado y, además, cuyo jefe tuviera baja educación</t>
  </si>
  <si>
    <r>
      <t>FUENTE:</t>
    </r>
    <r>
      <rPr>
        <sz val="8"/>
        <rFont val="Arial"/>
        <family val="2"/>
      </rPr>
      <t xml:space="preserve"> INDEC - IPEC, Censo Nacional de Población, Hogares y Viviendas 2001. </t>
    </r>
    <r>
      <rPr>
        <b/>
        <sz val="8"/>
        <color indexed="10"/>
        <rFont val="Arial"/>
        <family val="2"/>
      </rPr>
      <t>Informe Especial Nº 2 -2008</t>
    </r>
  </si>
  <si>
    <t xml:space="preserve">  SANTA FE                  </t>
  </si>
  <si>
    <t xml:space="preserve">  ROSARIO                   </t>
  </si>
  <si>
    <t>Ley 13.065-art. 2º</t>
  </si>
  <si>
    <t>y Dto 0006/10-art.1º</t>
  </si>
  <si>
    <t>Año 2011</t>
  </si>
  <si>
    <t>distribuc 2010</t>
  </si>
  <si>
    <t>variac 2011 c/2010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</si>
</sst>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#,##0.00\ _€"/>
    <numFmt numFmtId="174" formatCode="0.0000000"/>
    <numFmt numFmtId="175" formatCode="0.0%"/>
  </numFmts>
  <fonts count="18">
    <font>
      <sz val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9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9" fontId="2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9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/>
    </xf>
    <xf numFmtId="9" fontId="6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3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10" fillId="0" borderId="2" xfId="0" applyFont="1" applyFill="1" applyBorder="1" applyAlignment="1">
      <alignment horizontal="right"/>
    </xf>
    <xf numFmtId="3" fontId="4" fillId="0" borderId="2" xfId="0" applyNumberFormat="1" applyFont="1" applyBorder="1" applyAlignment="1">
      <alignment/>
    </xf>
    <xf numFmtId="17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173" fontId="11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/>
    </xf>
    <xf numFmtId="175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tabSelected="1" workbookViewId="0" topLeftCell="A1">
      <selection activeCell="N371" sqref="N371"/>
    </sheetView>
  </sheetViews>
  <sheetFormatPr defaultColWidth="11.421875" defaultRowHeight="12.75"/>
  <cols>
    <col min="1" max="1" width="2.57421875" style="0" customWidth="1"/>
    <col min="2" max="2" width="3.7109375" style="0" customWidth="1"/>
    <col min="3" max="3" width="16.57421875" style="0" customWidth="1"/>
    <col min="4" max="4" width="7.8515625" style="0" customWidth="1"/>
    <col min="5" max="5" width="12.140625" style="0" customWidth="1"/>
    <col min="10" max="10" width="12.00390625" style="0" customWidth="1"/>
    <col min="11" max="11" width="12.57421875" style="0" customWidth="1"/>
    <col min="12" max="13" width="13.421875" style="0" hidden="1" customWidth="1"/>
    <col min="14" max="14" width="17.28125" style="0" customWidth="1"/>
    <col min="15" max="17" width="0" style="0" hidden="1" customWidth="1"/>
    <col min="18" max="18" width="3.8515625" style="0" customWidth="1"/>
    <col min="19" max="19" width="13.7109375" style="0" bestFit="1" customWidth="1"/>
    <col min="21" max="21" width="16.7109375" style="0" customWidth="1"/>
  </cols>
  <sheetData>
    <row r="1" spans="1:14" ht="15.75">
      <c r="A1" s="1" t="s">
        <v>0</v>
      </c>
      <c r="N1" t="s">
        <v>428</v>
      </c>
    </row>
    <row r="2" spans="1:19" ht="15.75">
      <c r="A2" s="1" t="s">
        <v>1</v>
      </c>
      <c r="N2" t="s">
        <v>429</v>
      </c>
      <c r="S2" s="7" t="s">
        <v>431</v>
      </c>
    </row>
    <row r="3" spans="1:21" ht="15.75">
      <c r="A3" s="1" t="s">
        <v>2</v>
      </c>
      <c r="J3" s="2">
        <v>1</v>
      </c>
      <c r="K3" s="3" t="s">
        <v>3</v>
      </c>
      <c r="N3" s="4">
        <v>139003000</v>
      </c>
      <c r="O3" s="5"/>
      <c r="P3" s="5"/>
      <c r="S3" s="82">
        <v>123588000</v>
      </c>
      <c r="U3" s="6"/>
    </row>
    <row r="4" spans="1:19" ht="15.75">
      <c r="A4" s="1" t="s">
        <v>4</v>
      </c>
      <c r="D4" s="7"/>
      <c r="E4" s="7"/>
      <c r="J4" s="8">
        <v>0.05</v>
      </c>
      <c r="K4" s="9" t="s">
        <v>5</v>
      </c>
      <c r="N4" s="10">
        <f>+N3*0.05</f>
        <v>6950150</v>
      </c>
      <c r="O4" s="11"/>
      <c r="P4" s="11"/>
      <c r="S4" s="83">
        <f>+(N3/S3)-1</f>
        <v>0.12472893808460372</v>
      </c>
    </row>
    <row r="5" spans="1:19" ht="12.75">
      <c r="A5" s="7" t="s">
        <v>6</v>
      </c>
      <c r="D5" s="12"/>
      <c r="E5" s="12"/>
      <c r="F5" s="12"/>
      <c r="G5" s="12"/>
      <c r="H5" s="12"/>
      <c r="I5" s="12"/>
      <c r="J5" s="13">
        <v>0.95</v>
      </c>
      <c r="K5" s="14" t="s">
        <v>7</v>
      </c>
      <c r="N5" s="15">
        <f>+N3*0.95</f>
        <v>132052850</v>
      </c>
      <c r="O5" s="11"/>
      <c r="P5" s="11"/>
      <c r="S5" s="84" t="s">
        <v>432</v>
      </c>
    </row>
    <row r="6" ht="12.75">
      <c r="L6" s="16"/>
    </row>
    <row r="7" spans="3:17" ht="12.75" customHeight="1">
      <c r="C7" s="17"/>
      <c r="D7" s="18"/>
      <c r="E7" s="18"/>
      <c r="F7" s="19" t="s">
        <v>8</v>
      </c>
      <c r="G7" s="20" t="s">
        <v>9</v>
      </c>
      <c r="H7" s="21" t="s">
        <v>8</v>
      </c>
      <c r="I7" s="20" t="s">
        <v>9</v>
      </c>
      <c r="J7" s="22" t="s">
        <v>9</v>
      </c>
      <c r="K7" s="23" t="s">
        <v>9</v>
      </c>
      <c r="L7" s="24" t="s">
        <v>7</v>
      </c>
      <c r="M7" s="24" t="s">
        <v>7</v>
      </c>
      <c r="N7" s="24" t="s">
        <v>7</v>
      </c>
      <c r="O7" s="25"/>
      <c r="P7" s="26"/>
      <c r="Q7" s="27"/>
    </row>
    <row r="8" spans="3:17" ht="12.75" customHeight="1">
      <c r="C8" s="28" t="s">
        <v>10</v>
      </c>
      <c r="D8" s="29"/>
      <c r="E8" s="30" t="s">
        <v>11</v>
      </c>
      <c r="F8" s="31" t="s">
        <v>12</v>
      </c>
      <c r="G8" s="31" t="s">
        <v>13</v>
      </c>
      <c r="H8" s="32" t="s">
        <v>14</v>
      </c>
      <c r="I8" s="31" t="s">
        <v>15</v>
      </c>
      <c r="J8" s="33" t="s">
        <v>16</v>
      </c>
      <c r="K8" s="34" t="s">
        <v>17</v>
      </c>
      <c r="L8" s="35" t="s">
        <v>430</v>
      </c>
      <c r="M8" s="35" t="s">
        <v>430</v>
      </c>
      <c r="N8" s="35" t="s">
        <v>430</v>
      </c>
      <c r="O8" s="36"/>
      <c r="P8" s="37" t="s">
        <v>18</v>
      </c>
      <c r="Q8" s="38"/>
    </row>
    <row r="9" spans="3:17" ht="24">
      <c r="C9" s="39"/>
      <c r="D9" s="40"/>
      <c r="E9" s="40"/>
      <c r="F9" s="41"/>
      <c r="G9" s="42" t="s">
        <v>19</v>
      </c>
      <c r="H9" s="43"/>
      <c r="I9" s="42" t="s">
        <v>20</v>
      </c>
      <c r="J9" s="44" t="s">
        <v>21</v>
      </c>
      <c r="K9" s="45" t="s">
        <v>22</v>
      </c>
      <c r="L9" s="46" t="s">
        <v>3</v>
      </c>
      <c r="M9" s="46" t="s">
        <v>3</v>
      </c>
      <c r="N9" s="46" t="s">
        <v>3</v>
      </c>
      <c r="O9" s="47"/>
      <c r="P9" s="48"/>
      <c r="Q9" s="49"/>
    </row>
    <row r="10" spans="3:17" ht="168">
      <c r="C10" s="32"/>
      <c r="D10" s="29"/>
      <c r="E10" s="29"/>
      <c r="F10" s="50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2"/>
      <c r="M10" s="51" t="s">
        <v>29</v>
      </c>
      <c r="N10" s="51"/>
      <c r="O10" s="51"/>
      <c r="P10" s="51"/>
      <c r="Q10" s="51" t="s">
        <v>30</v>
      </c>
    </row>
    <row r="11" spans="1:17" ht="12.75">
      <c r="A11" s="53" t="s">
        <v>31</v>
      </c>
      <c r="B11" s="53">
        <v>1</v>
      </c>
      <c r="C11" s="54" t="s">
        <v>32</v>
      </c>
      <c r="D11" s="55"/>
      <c r="E11" s="55" t="s">
        <v>33</v>
      </c>
      <c r="F11" s="56">
        <v>10354</v>
      </c>
      <c r="G11" s="57">
        <f aca="true" t="shared" si="0" ref="G11:G74">+F11/$F$371*0.49</f>
        <v>0.002966755238277906</v>
      </c>
      <c r="H11" s="55">
        <v>586</v>
      </c>
      <c r="I11" s="57">
        <f aca="true" t="shared" si="1" ref="I11:I74">+H11/$H$371*0.21</f>
        <v>0.0004592819287900276</v>
      </c>
      <c r="J11" s="58">
        <f>1/360*0.25</f>
        <v>0.0006944444444444445</v>
      </c>
      <c r="K11" s="58">
        <f aca="true" t="shared" si="2" ref="K11:K74">+G11+I11+J11</f>
        <v>0.004120481611512378</v>
      </c>
      <c r="L11" s="16">
        <f aca="true" t="shared" si="3" ref="L11:L74">+K11*$N$3</f>
        <v>572759.305445055</v>
      </c>
      <c r="M11" s="59">
        <f aca="true" t="shared" si="4" ref="M11:M74">ROUND(L11,2)</f>
        <v>572759.31</v>
      </c>
      <c r="N11" s="59">
        <f>+M11</f>
        <v>572759.31</v>
      </c>
      <c r="O11" s="59"/>
      <c r="P11" s="60" t="s">
        <v>34</v>
      </c>
      <c r="Q11" s="61">
        <f aca="true" t="shared" si="5" ref="Q11:Q74">+M11/F11</f>
        <v>55.3176849526753</v>
      </c>
    </row>
    <row r="12" spans="1:17" ht="12.75">
      <c r="A12" s="53" t="s">
        <v>31</v>
      </c>
      <c r="B12" s="53">
        <v>2</v>
      </c>
      <c r="C12" s="54" t="s">
        <v>35</v>
      </c>
      <c r="D12" s="55"/>
      <c r="E12" s="55" t="s">
        <v>36</v>
      </c>
      <c r="F12" s="56">
        <v>19836</v>
      </c>
      <c r="G12" s="57">
        <f t="shared" si="0"/>
        <v>0.005683654327456108</v>
      </c>
      <c r="H12" s="56">
        <v>2627</v>
      </c>
      <c r="I12" s="57">
        <f t="shared" si="1"/>
        <v>0.0020589311039785024</v>
      </c>
      <c r="J12" s="58">
        <f>1/360*0.25</f>
        <v>0.0006944444444444445</v>
      </c>
      <c r="K12" s="58">
        <f t="shared" si="2"/>
        <v>0.008437029875879054</v>
      </c>
      <c r="L12" s="16">
        <f t="shared" si="3"/>
        <v>1172772.4638368161</v>
      </c>
      <c r="M12" s="59">
        <f t="shared" si="4"/>
        <v>1172772.46</v>
      </c>
      <c r="N12" s="59">
        <f aca="true" t="shared" si="6" ref="N12:N75">+M12</f>
        <v>1172772.46</v>
      </c>
      <c r="O12" s="59"/>
      <c r="P12" s="60" t="s">
        <v>34</v>
      </c>
      <c r="Q12" s="61">
        <f t="shared" si="5"/>
        <v>59.12343516838072</v>
      </c>
    </row>
    <row r="13" spans="1:17" ht="12.75">
      <c r="A13" s="53" t="s">
        <v>31</v>
      </c>
      <c r="B13" s="53">
        <v>3</v>
      </c>
      <c r="C13" s="54" t="s">
        <v>37</v>
      </c>
      <c r="D13" s="55"/>
      <c r="E13" s="55" t="s">
        <v>38</v>
      </c>
      <c r="F13" s="56">
        <v>23032</v>
      </c>
      <c r="G13" s="57">
        <f t="shared" si="0"/>
        <v>0.006599411497780252</v>
      </c>
      <c r="H13" s="56">
        <v>5359</v>
      </c>
      <c r="I13" s="57">
        <f t="shared" si="1"/>
        <v>0.004200156751511532</v>
      </c>
      <c r="J13" s="58">
        <f aca="true" t="shared" si="7" ref="J13:J76">1/360*0.25</f>
        <v>0.0006944444444444445</v>
      </c>
      <c r="K13" s="58">
        <f t="shared" si="2"/>
        <v>0.011494012693736228</v>
      </c>
      <c r="L13" s="16">
        <f t="shared" si="3"/>
        <v>1597702.2464674169</v>
      </c>
      <c r="M13" s="59">
        <f t="shared" si="4"/>
        <v>1597702.25</v>
      </c>
      <c r="N13" s="59">
        <f t="shared" si="6"/>
        <v>1597702.25</v>
      </c>
      <c r="O13" s="59"/>
      <c r="P13" s="60" t="s">
        <v>34</v>
      </c>
      <c r="Q13" s="61">
        <f t="shared" si="5"/>
        <v>69.36880210142411</v>
      </c>
    </row>
    <row r="14" spans="1:17" ht="12.75">
      <c r="A14" s="53" t="s">
        <v>31</v>
      </c>
      <c r="B14" s="53">
        <v>4</v>
      </c>
      <c r="C14" s="54" t="s">
        <v>39</v>
      </c>
      <c r="D14" s="55"/>
      <c r="E14" s="55" t="s">
        <v>40</v>
      </c>
      <c r="F14" s="62">
        <v>10190</v>
      </c>
      <c r="G14" s="57">
        <f t="shared" si="0"/>
        <v>0.002919763944181172</v>
      </c>
      <c r="H14" s="62">
        <v>2871</v>
      </c>
      <c r="I14" s="57">
        <f t="shared" si="1"/>
        <v>0.00225016794804807</v>
      </c>
      <c r="J14" s="58">
        <f t="shared" si="7"/>
        <v>0.0006944444444444445</v>
      </c>
      <c r="K14" s="58">
        <f t="shared" si="2"/>
        <v>0.005864376336673687</v>
      </c>
      <c r="L14" s="16">
        <f t="shared" si="3"/>
        <v>815165.9039266525</v>
      </c>
      <c r="M14" s="59">
        <f t="shared" si="4"/>
        <v>815165.9</v>
      </c>
      <c r="N14" s="59">
        <f t="shared" si="6"/>
        <v>815165.9</v>
      </c>
      <c r="O14" s="59"/>
      <c r="P14" s="60" t="s">
        <v>34</v>
      </c>
      <c r="Q14" s="61">
        <f t="shared" si="5"/>
        <v>79.99665358194308</v>
      </c>
    </row>
    <row r="15" spans="1:17" ht="12.75">
      <c r="A15" s="53" t="s">
        <v>31</v>
      </c>
      <c r="B15" s="53">
        <v>5</v>
      </c>
      <c r="C15" s="54" t="s">
        <v>41</v>
      </c>
      <c r="D15" s="55"/>
      <c r="E15" s="55" t="s">
        <v>42</v>
      </c>
      <c r="F15" s="56">
        <v>29534</v>
      </c>
      <c r="G15" s="57">
        <f t="shared" si="0"/>
        <v>0.00846244438934708</v>
      </c>
      <c r="H15" s="56">
        <v>2631</v>
      </c>
      <c r="I15" s="57">
        <f t="shared" si="1"/>
        <v>0.002062066134209151</v>
      </c>
      <c r="J15" s="58">
        <f t="shared" si="7"/>
        <v>0.0006944444444444445</v>
      </c>
      <c r="K15" s="58">
        <f t="shared" si="2"/>
        <v>0.011218954968000674</v>
      </c>
      <c r="L15" s="16">
        <f t="shared" si="3"/>
        <v>1559468.3974169977</v>
      </c>
      <c r="M15" s="59">
        <f t="shared" si="4"/>
        <v>1559468.4</v>
      </c>
      <c r="N15" s="59">
        <f t="shared" si="6"/>
        <v>1559468.4</v>
      </c>
      <c r="O15" s="59"/>
      <c r="P15" s="60" t="s">
        <v>34</v>
      </c>
      <c r="Q15" s="61">
        <f t="shared" si="5"/>
        <v>52.802478499356674</v>
      </c>
    </row>
    <row r="16" spans="1:17" ht="12.75">
      <c r="A16" s="53" t="s">
        <v>31</v>
      </c>
      <c r="B16" s="53">
        <v>6</v>
      </c>
      <c r="C16" s="54" t="s">
        <v>43</v>
      </c>
      <c r="D16" s="55"/>
      <c r="E16" s="55" t="s">
        <v>44</v>
      </c>
      <c r="F16" s="56">
        <v>26898</v>
      </c>
      <c r="G16" s="57">
        <f t="shared" si="0"/>
        <v>0.007707145296426417</v>
      </c>
      <c r="H16" s="56">
        <v>3711</v>
      </c>
      <c r="I16" s="57">
        <f t="shared" si="1"/>
        <v>0.0029085242964842876</v>
      </c>
      <c r="J16" s="58">
        <f t="shared" si="7"/>
        <v>0.0006944444444444445</v>
      </c>
      <c r="K16" s="58">
        <f t="shared" si="2"/>
        <v>0.011310114037355148</v>
      </c>
      <c r="L16" s="16">
        <f t="shared" si="3"/>
        <v>1572139.7815344776</v>
      </c>
      <c r="M16" s="59">
        <f t="shared" si="4"/>
        <v>1572139.78</v>
      </c>
      <c r="N16" s="59">
        <f t="shared" si="6"/>
        <v>1572139.78</v>
      </c>
      <c r="O16" s="59"/>
      <c r="P16" s="60" t="s">
        <v>34</v>
      </c>
      <c r="Q16" s="61">
        <f t="shared" si="5"/>
        <v>58.44820358390959</v>
      </c>
    </row>
    <row r="17" spans="1:17" ht="12.75">
      <c r="A17" s="53" t="s">
        <v>31</v>
      </c>
      <c r="B17" s="53">
        <v>7</v>
      </c>
      <c r="C17" s="54" t="s">
        <v>45</v>
      </c>
      <c r="D17" s="55"/>
      <c r="E17" s="55" t="s">
        <v>44</v>
      </c>
      <c r="F17" s="56">
        <v>15529</v>
      </c>
      <c r="G17" s="57">
        <f t="shared" si="0"/>
        <v>0.004449559792854703</v>
      </c>
      <c r="H17" s="56">
        <v>2129</v>
      </c>
      <c r="I17" s="57">
        <f t="shared" si="1"/>
        <v>0.0016686198402627455</v>
      </c>
      <c r="J17" s="58">
        <f t="shared" si="7"/>
        <v>0.0006944444444444445</v>
      </c>
      <c r="K17" s="58">
        <f t="shared" si="2"/>
        <v>0.006812624077561893</v>
      </c>
      <c r="L17" s="16">
        <f t="shared" si="3"/>
        <v>946975.1846533358</v>
      </c>
      <c r="M17" s="59">
        <f t="shared" si="4"/>
        <v>946975.18</v>
      </c>
      <c r="N17" s="59">
        <f t="shared" si="6"/>
        <v>946975.18</v>
      </c>
      <c r="O17" s="59"/>
      <c r="P17" s="60" t="s">
        <v>34</v>
      </c>
      <c r="Q17" s="61">
        <f t="shared" si="5"/>
        <v>60.98107927104128</v>
      </c>
    </row>
    <row r="18" spans="1:17" ht="12.75">
      <c r="A18" s="53" t="s">
        <v>31</v>
      </c>
      <c r="B18" s="53">
        <v>8</v>
      </c>
      <c r="C18" s="54" t="s">
        <v>46</v>
      </c>
      <c r="D18" s="55"/>
      <c r="E18" s="55" t="s">
        <v>47</v>
      </c>
      <c r="F18" s="56">
        <v>31695</v>
      </c>
      <c r="G18" s="57">
        <f t="shared" si="0"/>
        <v>0.009081640648755865</v>
      </c>
      <c r="H18" s="56">
        <v>3442</v>
      </c>
      <c r="I18" s="57">
        <f t="shared" si="1"/>
        <v>0.0026976935134731656</v>
      </c>
      <c r="J18" s="58">
        <f t="shared" si="7"/>
        <v>0.0006944444444444445</v>
      </c>
      <c r="K18" s="58">
        <f t="shared" si="2"/>
        <v>0.012473778606673475</v>
      </c>
      <c r="L18" s="16">
        <f t="shared" si="3"/>
        <v>1733892.647663433</v>
      </c>
      <c r="M18" s="59">
        <f t="shared" si="4"/>
        <v>1733892.65</v>
      </c>
      <c r="N18" s="59">
        <f t="shared" si="6"/>
        <v>1733892.65</v>
      </c>
      <c r="O18" s="59"/>
      <c r="P18" s="60" t="s">
        <v>34</v>
      </c>
      <c r="Q18" s="61">
        <f t="shared" si="5"/>
        <v>54.70555765893674</v>
      </c>
    </row>
    <row r="19" spans="1:17" ht="12.75">
      <c r="A19" s="53" t="s">
        <v>31</v>
      </c>
      <c r="B19" s="53">
        <v>9</v>
      </c>
      <c r="C19" s="54" t="s">
        <v>48</v>
      </c>
      <c r="D19" s="55"/>
      <c r="E19" s="55" t="s">
        <v>49</v>
      </c>
      <c r="F19" s="56">
        <v>13705</v>
      </c>
      <c r="G19" s="57">
        <f t="shared" si="0"/>
        <v>0.003926924912169084</v>
      </c>
      <c r="H19" s="56">
        <v>2484</v>
      </c>
      <c r="I19" s="57">
        <f t="shared" si="1"/>
        <v>0.0019468537732328132</v>
      </c>
      <c r="J19" s="58">
        <f t="shared" si="7"/>
        <v>0.0006944444444444445</v>
      </c>
      <c r="K19" s="58">
        <f t="shared" si="2"/>
        <v>0.006568223129846342</v>
      </c>
      <c r="L19" s="16">
        <f t="shared" si="3"/>
        <v>913002.719718031</v>
      </c>
      <c r="M19" s="59">
        <f t="shared" si="4"/>
        <v>913002.72</v>
      </c>
      <c r="N19" s="59">
        <f t="shared" si="6"/>
        <v>913002.72</v>
      </c>
      <c r="O19" s="59"/>
      <c r="P19" s="60" t="s">
        <v>34</v>
      </c>
      <c r="Q19" s="61">
        <f t="shared" si="5"/>
        <v>66.61822108719446</v>
      </c>
    </row>
    <row r="20" spans="1:17" ht="12.75">
      <c r="A20" s="53" t="s">
        <v>31</v>
      </c>
      <c r="B20" s="53">
        <v>10</v>
      </c>
      <c r="C20" s="54" t="s">
        <v>50</v>
      </c>
      <c r="D20" s="55"/>
      <c r="E20" s="55" t="s">
        <v>51</v>
      </c>
      <c r="F20" s="56">
        <v>15706</v>
      </c>
      <c r="G20" s="57">
        <f t="shared" si="0"/>
        <v>0.004500276006605446</v>
      </c>
      <c r="H20" s="56">
        <v>3377</v>
      </c>
      <c r="I20" s="57">
        <f t="shared" si="1"/>
        <v>0.002646749272225125</v>
      </c>
      <c r="J20" s="58">
        <f t="shared" si="7"/>
        <v>0.0006944444444444445</v>
      </c>
      <c r="K20" s="58">
        <f t="shared" si="2"/>
        <v>0.007841469723275015</v>
      </c>
      <c r="L20" s="16">
        <f t="shared" si="3"/>
        <v>1089987.815944397</v>
      </c>
      <c r="M20" s="59">
        <f t="shared" si="4"/>
        <v>1089987.82</v>
      </c>
      <c r="N20" s="59">
        <f t="shared" si="6"/>
        <v>1089987.82</v>
      </c>
      <c r="O20" s="59"/>
      <c r="P20" s="60" t="s">
        <v>34</v>
      </c>
      <c r="Q20" s="61">
        <f t="shared" si="5"/>
        <v>69.39945371195722</v>
      </c>
    </row>
    <row r="21" spans="1:17" ht="12.75">
      <c r="A21" s="53" t="s">
        <v>31</v>
      </c>
      <c r="B21" s="53">
        <v>11</v>
      </c>
      <c r="C21" s="54" t="s">
        <v>52</v>
      </c>
      <c r="D21" s="55"/>
      <c r="E21" s="55" t="s">
        <v>53</v>
      </c>
      <c r="F21" s="56">
        <v>10440</v>
      </c>
      <c r="G21" s="57">
        <f t="shared" si="0"/>
        <v>0.0029913970144505833</v>
      </c>
      <c r="H21" s="55">
        <v>882</v>
      </c>
      <c r="I21" s="57">
        <f t="shared" si="1"/>
        <v>0.0006912741658580279</v>
      </c>
      <c r="J21" s="58">
        <f t="shared" si="7"/>
        <v>0.0006944444444444445</v>
      </c>
      <c r="K21" s="58">
        <f t="shared" si="2"/>
        <v>0.004377115624753056</v>
      </c>
      <c r="L21" s="16">
        <f t="shared" si="3"/>
        <v>608432.203187549</v>
      </c>
      <c r="M21" s="59">
        <f t="shared" si="4"/>
        <v>608432.2</v>
      </c>
      <c r="N21" s="59">
        <f t="shared" si="6"/>
        <v>608432.2</v>
      </c>
      <c r="O21" s="59"/>
      <c r="P21" s="60" t="s">
        <v>34</v>
      </c>
      <c r="Q21" s="61">
        <f t="shared" si="5"/>
        <v>58.27894636015325</v>
      </c>
    </row>
    <row r="22" spans="1:17" ht="12.75">
      <c r="A22" s="53" t="s">
        <v>31</v>
      </c>
      <c r="B22" s="53">
        <v>12</v>
      </c>
      <c r="C22" s="54" t="s">
        <v>54</v>
      </c>
      <c r="D22" s="55"/>
      <c r="E22" s="55" t="s">
        <v>55</v>
      </c>
      <c r="F22" s="62">
        <v>35525</v>
      </c>
      <c r="G22" s="57">
        <f t="shared" si="0"/>
        <v>0.010179059285283235</v>
      </c>
      <c r="H22" s="62">
        <v>2983</v>
      </c>
      <c r="I22" s="57">
        <f t="shared" si="1"/>
        <v>0.0023379487945062324</v>
      </c>
      <c r="J22" s="58">
        <f t="shared" si="7"/>
        <v>0.0006944444444444445</v>
      </c>
      <c r="K22" s="58">
        <f t="shared" si="2"/>
        <v>0.013211452524233912</v>
      </c>
      <c r="L22" s="16">
        <f t="shared" si="3"/>
        <v>1836431.5352260864</v>
      </c>
      <c r="M22" s="59">
        <f t="shared" si="4"/>
        <v>1836431.54</v>
      </c>
      <c r="N22" s="59">
        <f t="shared" si="6"/>
        <v>1836431.54</v>
      </c>
      <c r="O22" s="59"/>
      <c r="P22" s="60" t="s">
        <v>34</v>
      </c>
      <c r="Q22" s="61">
        <f t="shared" si="5"/>
        <v>51.694061646727654</v>
      </c>
    </row>
    <row r="23" spans="1:17" ht="12.75">
      <c r="A23" s="53" t="s">
        <v>31</v>
      </c>
      <c r="B23" s="53">
        <v>13</v>
      </c>
      <c r="C23" s="54" t="s">
        <v>56</v>
      </c>
      <c r="D23" s="55"/>
      <c r="E23" s="55" t="s">
        <v>57</v>
      </c>
      <c r="F23" s="56">
        <v>18180</v>
      </c>
      <c r="G23" s="57">
        <f t="shared" si="0"/>
        <v>0.005209156869991532</v>
      </c>
      <c r="H23" s="56">
        <v>1385</v>
      </c>
      <c r="I23" s="57">
        <f t="shared" si="1"/>
        <v>0.001085504217362096</v>
      </c>
      <c r="J23" s="58">
        <f t="shared" si="7"/>
        <v>0.0006944444444444445</v>
      </c>
      <c r="K23" s="58">
        <f t="shared" si="2"/>
        <v>0.006989105531798072</v>
      </c>
      <c r="L23" s="16">
        <f t="shared" si="3"/>
        <v>971506.6362365275</v>
      </c>
      <c r="M23" s="59">
        <f t="shared" si="4"/>
        <v>971506.64</v>
      </c>
      <c r="N23" s="59">
        <f t="shared" si="6"/>
        <v>971506.64</v>
      </c>
      <c r="O23" s="59"/>
      <c r="P23" s="60" t="s">
        <v>34</v>
      </c>
      <c r="Q23" s="61">
        <f t="shared" si="5"/>
        <v>53.43820902090209</v>
      </c>
    </row>
    <row r="24" spans="1:17" ht="12.75">
      <c r="A24" s="53" t="s">
        <v>31</v>
      </c>
      <c r="B24" s="53">
        <v>14</v>
      </c>
      <c r="C24" s="54" t="s">
        <v>58</v>
      </c>
      <c r="D24" s="55"/>
      <c r="E24" s="55" t="s">
        <v>44</v>
      </c>
      <c r="F24" s="56">
        <v>14366</v>
      </c>
      <c r="G24" s="57">
        <f t="shared" si="0"/>
        <v>0.004116322749961406</v>
      </c>
      <c r="H24" s="56">
        <v>2474</v>
      </c>
      <c r="I24" s="57">
        <f t="shared" si="1"/>
        <v>0.0019390161976561918</v>
      </c>
      <c r="J24" s="58">
        <f t="shared" si="7"/>
        <v>0.0006944444444444445</v>
      </c>
      <c r="K24" s="58">
        <f t="shared" si="2"/>
        <v>0.006749783392062042</v>
      </c>
      <c r="L24" s="16">
        <f t="shared" si="3"/>
        <v>938240.1408468001</v>
      </c>
      <c r="M24" s="59">
        <f t="shared" si="4"/>
        <v>938240.14</v>
      </c>
      <c r="N24" s="59">
        <f t="shared" si="6"/>
        <v>938240.14</v>
      </c>
      <c r="O24" s="59"/>
      <c r="P24" s="60" t="s">
        <v>34</v>
      </c>
      <c r="Q24" s="61">
        <f t="shared" si="5"/>
        <v>65.3097688987888</v>
      </c>
    </row>
    <row r="25" spans="1:17" ht="12.75">
      <c r="A25" s="53" t="s">
        <v>31</v>
      </c>
      <c r="B25" s="53">
        <v>15</v>
      </c>
      <c r="C25" s="54" t="s">
        <v>59</v>
      </c>
      <c r="D25" s="55"/>
      <c r="E25" s="55" t="s">
        <v>60</v>
      </c>
      <c r="F25" s="56">
        <v>9487</v>
      </c>
      <c r="G25" s="57">
        <f t="shared" si="0"/>
        <v>0.00271833175058359</v>
      </c>
      <c r="H25" s="56">
        <v>1951</v>
      </c>
      <c r="I25" s="57">
        <f t="shared" si="1"/>
        <v>0.0015291109949988804</v>
      </c>
      <c r="J25" s="58">
        <f t="shared" si="7"/>
        <v>0.0006944444444444445</v>
      </c>
      <c r="K25" s="58">
        <f t="shared" si="2"/>
        <v>0.004941887190026915</v>
      </c>
      <c r="L25" s="16">
        <f t="shared" si="3"/>
        <v>686937.1450753113</v>
      </c>
      <c r="M25" s="59">
        <f t="shared" si="4"/>
        <v>686937.15</v>
      </c>
      <c r="N25" s="59">
        <f t="shared" si="6"/>
        <v>686937.15</v>
      </c>
      <c r="O25" s="59"/>
      <c r="P25" s="60" t="s">
        <v>34</v>
      </c>
      <c r="Q25" s="61">
        <f t="shared" si="5"/>
        <v>72.40825866975862</v>
      </c>
    </row>
    <row r="26" spans="1:17" ht="12.75">
      <c r="A26" s="53" t="s">
        <v>31</v>
      </c>
      <c r="B26" s="53">
        <v>16</v>
      </c>
      <c r="C26" s="54" t="s">
        <v>61</v>
      </c>
      <c r="D26" s="55"/>
      <c r="E26" s="55" t="s">
        <v>36</v>
      </c>
      <c r="F26" s="56">
        <v>14636</v>
      </c>
      <c r="G26" s="57">
        <f t="shared" si="0"/>
        <v>0.004193686465852369</v>
      </c>
      <c r="H26" s="56">
        <v>1357</v>
      </c>
      <c r="I26" s="57">
        <f t="shared" si="1"/>
        <v>0.0010635590057475554</v>
      </c>
      <c r="J26" s="58">
        <f t="shared" si="7"/>
        <v>0.0006944444444444445</v>
      </c>
      <c r="K26" s="58">
        <f t="shared" si="2"/>
        <v>0.005951689916044369</v>
      </c>
      <c r="L26" s="16">
        <f t="shared" si="3"/>
        <v>827302.7533999154</v>
      </c>
      <c r="M26" s="59">
        <f t="shared" si="4"/>
        <v>827302.75</v>
      </c>
      <c r="N26" s="59">
        <f t="shared" si="6"/>
        <v>827302.75</v>
      </c>
      <c r="O26" s="59"/>
      <c r="P26" s="60" t="s">
        <v>34</v>
      </c>
      <c r="Q26" s="61">
        <f t="shared" si="5"/>
        <v>56.52519472533479</v>
      </c>
    </row>
    <row r="27" spans="1:17" ht="12.75">
      <c r="A27" s="53" t="s">
        <v>31</v>
      </c>
      <c r="B27" s="53">
        <v>17</v>
      </c>
      <c r="C27" s="54" t="s">
        <v>62</v>
      </c>
      <c r="D27" s="55"/>
      <c r="E27" s="55" t="s">
        <v>51</v>
      </c>
      <c r="F27" s="56">
        <v>18315</v>
      </c>
      <c r="G27" s="57">
        <f t="shared" si="0"/>
        <v>0.005247838727937015</v>
      </c>
      <c r="H27" s="56">
        <v>1440</v>
      </c>
      <c r="I27" s="57">
        <f t="shared" si="1"/>
        <v>0.001128610883033515</v>
      </c>
      <c r="J27" s="58">
        <f t="shared" si="7"/>
        <v>0.0006944444444444445</v>
      </c>
      <c r="K27" s="58">
        <f t="shared" si="2"/>
        <v>0.007070894055414974</v>
      </c>
      <c r="L27" s="16">
        <f t="shared" si="3"/>
        <v>982875.4863848477</v>
      </c>
      <c r="M27" s="59">
        <f t="shared" si="4"/>
        <v>982875.49</v>
      </c>
      <c r="N27" s="59">
        <f t="shared" si="6"/>
        <v>982875.49</v>
      </c>
      <c r="O27" s="59"/>
      <c r="P27" s="60" t="s">
        <v>34</v>
      </c>
      <c r="Q27" s="61">
        <f t="shared" si="5"/>
        <v>53.66505541905542</v>
      </c>
    </row>
    <row r="28" spans="1:17" ht="12.75">
      <c r="A28" s="53" t="s">
        <v>31</v>
      </c>
      <c r="B28" s="53">
        <v>18</v>
      </c>
      <c r="C28" s="54" t="s">
        <v>63</v>
      </c>
      <c r="D28" s="55"/>
      <c r="E28" s="55" t="s">
        <v>36</v>
      </c>
      <c r="F28" s="56">
        <v>32163</v>
      </c>
      <c r="G28" s="57">
        <f t="shared" si="0"/>
        <v>0.009215737756300201</v>
      </c>
      <c r="H28" s="56">
        <v>5967</v>
      </c>
      <c r="I28" s="57">
        <f t="shared" si="1"/>
        <v>0.004676681346570127</v>
      </c>
      <c r="J28" s="58">
        <f t="shared" si="7"/>
        <v>0.0006944444444444445</v>
      </c>
      <c r="K28" s="58">
        <f t="shared" si="2"/>
        <v>0.014586863547314772</v>
      </c>
      <c r="L28" s="16">
        <f t="shared" si="3"/>
        <v>2027617.7936673951</v>
      </c>
      <c r="M28" s="59">
        <f t="shared" si="4"/>
        <v>2027617.79</v>
      </c>
      <c r="N28" s="59">
        <f t="shared" si="6"/>
        <v>2027617.79</v>
      </c>
      <c r="O28" s="59"/>
      <c r="P28" s="60" t="s">
        <v>34</v>
      </c>
      <c r="Q28" s="61">
        <f t="shared" si="5"/>
        <v>63.041936075614835</v>
      </c>
    </row>
    <row r="29" spans="1:17" ht="12.75">
      <c r="A29" s="53" t="s">
        <v>31</v>
      </c>
      <c r="B29" s="53">
        <v>19</v>
      </c>
      <c r="C29" s="54" t="s">
        <v>64</v>
      </c>
      <c r="D29" s="55"/>
      <c r="E29" s="55" t="s">
        <v>65</v>
      </c>
      <c r="F29" s="56">
        <v>12193</v>
      </c>
      <c r="G29" s="57">
        <f t="shared" si="0"/>
        <v>0.0034936881031796896</v>
      </c>
      <c r="H29" s="56">
        <v>1338</v>
      </c>
      <c r="I29" s="57">
        <f t="shared" si="1"/>
        <v>0.0010486676121519744</v>
      </c>
      <c r="J29" s="58">
        <f t="shared" si="7"/>
        <v>0.0006944444444444445</v>
      </c>
      <c r="K29" s="58">
        <f t="shared" si="2"/>
        <v>0.005236800159776109</v>
      </c>
      <c r="L29" s="16">
        <f t="shared" si="3"/>
        <v>727930.9326093585</v>
      </c>
      <c r="M29" s="59">
        <f t="shared" si="4"/>
        <v>727930.93</v>
      </c>
      <c r="N29" s="59">
        <f t="shared" si="6"/>
        <v>727930.93</v>
      </c>
      <c r="O29" s="59"/>
      <c r="P29" s="60" t="s">
        <v>34</v>
      </c>
      <c r="Q29" s="61">
        <f t="shared" si="5"/>
        <v>59.70072418600837</v>
      </c>
    </row>
    <row r="30" spans="1:17" ht="12.75">
      <c r="A30" s="53" t="s">
        <v>31</v>
      </c>
      <c r="B30" s="53">
        <v>20</v>
      </c>
      <c r="C30" s="54" t="s">
        <v>66</v>
      </c>
      <c r="D30" s="55"/>
      <c r="E30" s="55" t="s">
        <v>33</v>
      </c>
      <c r="F30" s="56">
        <v>11270</v>
      </c>
      <c r="G30" s="57">
        <f t="shared" si="0"/>
        <v>0.003229218807745026</v>
      </c>
      <c r="H30" s="56">
        <v>1429</v>
      </c>
      <c r="I30" s="57">
        <f t="shared" si="1"/>
        <v>0.0011199895498992312</v>
      </c>
      <c r="J30" s="58">
        <f t="shared" si="7"/>
        <v>0.0006944444444444445</v>
      </c>
      <c r="K30" s="58">
        <f t="shared" si="2"/>
        <v>0.005043652802088702</v>
      </c>
      <c r="L30" s="16">
        <f t="shared" si="3"/>
        <v>701082.8704487358</v>
      </c>
      <c r="M30" s="59">
        <f t="shared" si="4"/>
        <v>701082.87</v>
      </c>
      <c r="N30" s="59">
        <f t="shared" si="6"/>
        <v>701082.87</v>
      </c>
      <c r="O30" s="59"/>
      <c r="P30" s="60" t="s">
        <v>34</v>
      </c>
      <c r="Q30" s="61">
        <f t="shared" si="5"/>
        <v>62.207885536823426</v>
      </c>
    </row>
    <row r="31" spans="1:17" ht="12.75">
      <c r="A31" s="53" t="s">
        <v>31</v>
      </c>
      <c r="B31" s="53">
        <v>21</v>
      </c>
      <c r="C31" s="54" t="s">
        <v>67</v>
      </c>
      <c r="D31" s="55"/>
      <c r="E31" s="55" t="s">
        <v>33</v>
      </c>
      <c r="F31" s="56">
        <v>12729</v>
      </c>
      <c r="G31" s="57">
        <f t="shared" si="0"/>
        <v>0.003647269405837306</v>
      </c>
      <c r="H31" s="56">
        <v>1598</v>
      </c>
      <c r="I31" s="57">
        <f t="shared" si="1"/>
        <v>0.0012524445771441366</v>
      </c>
      <c r="J31" s="58">
        <f t="shared" si="7"/>
        <v>0.0006944444444444445</v>
      </c>
      <c r="K31" s="58">
        <f t="shared" si="2"/>
        <v>0.005594158427425887</v>
      </c>
      <c r="L31" s="16">
        <f t="shared" si="3"/>
        <v>777604.8038874806</v>
      </c>
      <c r="M31" s="59">
        <f t="shared" si="4"/>
        <v>777604.8</v>
      </c>
      <c r="N31" s="59">
        <f t="shared" si="6"/>
        <v>777604.8</v>
      </c>
      <c r="O31" s="59"/>
      <c r="P31" s="60" t="s">
        <v>34</v>
      </c>
      <c r="Q31" s="61">
        <f t="shared" si="5"/>
        <v>61.089229318878154</v>
      </c>
    </row>
    <row r="32" spans="1:17" ht="12.75">
      <c r="A32" s="53" t="s">
        <v>31</v>
      </c>
      <c r="B32" s="53">
        <v>22</v>
      </c>
      <c r="C32" s="54" t="s">
        <v>68</v>
      </c>
      <c r="D32" s="55"/>
      <c r="E32" s="55" t="s">
        <v>38</v>
      </c>
      <c r="F32" s="56">
        <v>11773</v>
      </c>
      <c r="G32" s="57">
        <f t="shared" si="0"/>
        <v>0.0033733445451270797</v>
      </c>
      <c r="H32" s="56">
        <v>3235</v>
      </c>
      <c r="I32" s="57">
        <f t="shared" si="1"/>
        <v>0.002535455699037098</v>
      </c>
      <c r="J32" s="58">
        <f t="shared" si="7"/>
        <v>0.0006944444444444445</v>
      </c>
      <c r="K32" s="58">
        <f t="shared" si="2"/>
        <v>0.006603244688608622</v>
      </c>
      <c r="L32" s="16">
        <f t="shared" si="3"/>
        <v>917870.8214506643</v>
      </c>
      <c r="M32" s="59">
        <f t="shared" si="4"/>
        <v>917870.82</v>
      </c>
      <c r="N32" s="59">
        <f t="shared" si="6"/>
        <v>917870.82</v>
      </c>
      <c r="O32" s="59"/>
      <c r="P32" s="60" t="s">
        <v>34</v>
      </c>
      <c r="Q32" s="61">
        <f t="shared" si="5"/>
        <v>77.96405504119595</v>
      </c>
    </row>
    <row r="33" spans="1:17" ht="12.75">
      <c r="A33" s="53" t="s">
        <v>31</v>
      </c>
      <c r="B33" s="53">
        <v>23</v>
      </c>
      <c r="C33" s="54" t="s">
        <v>69</v>
      </c>
      <c r="D33" s="55"/>
      <c r="E33" s="55" t="s">
        <v>38</v>
      </c>
      <c r="F33" s="56">
        <v>6970</v>
      </c>
      <c r="G33" s="57">
        <f t="shared" si="0"/>
        <v>0.001997129999111165</v>
      </c>
      <c r="H33" s="56">
        <v>1024</v>
      </c>
      <c r="I33" s="57">
        <f t="shared" si="1"/>
        <v>0.0008025677390460551</v>
      </c>
      <c r="J33" s="58">
        <f t="shared" si="7"/>
        <v>0.0006944444444444445</v>
      </c>
      <c r="K33" s="58">
        <f t="shared" si="2"/>
        <v>0.0034941421826016647</v>
      </c>
      <c r="L33" s="16">
        <f t="shared" si="3"/>
        <v>485696.2458081792</v>
      </c>
      <c r="M33" s="59">
        <f t="shared" si="4"/>
        <v>485696.25</v>
      </c>
      <c r="N33" s="59">
        <f t="shared" si="6"/>
        <v>485696.25</v>
      </c>
      <c r="O33" s="59"/>
      <c r="P33" s="60" t="s">
        <v>34</v>
      </c>
      <c r="Q33" s="61">
        <f t="shared" si="5"/>
        <v>69.68382352941177</v>
      </c>
    </row>
    <row r="34" spans="1:17" ht="12.75">
      <c r="A34" s="53" t="s">
        <v>31</v>
      </c>
      <c r="B34" s="53">
        <v>24</v>
      </c>
      <c r="C34" s="54" t="s">
        <v>70</v>
      </c>
      <c r="D34" s="55"/>
      <c r="E34" s="55" t="s">
        <v>36</v>
      </c>
      <c r="F34" s="56">
        <v>24327</v>
      </c>
      <c r="G34" s="57">
        <f t="shared" si="0"/>
        <v>0.006970470801775798</v>
      </c>
      <c r="H34" s="56">
        <v>5568</v>
      </c>
      <c r="I34" s="57">
        <f t="shared" si="1"/>
        <v>0.0043639620810629245</v>
      </c>
      <c r="J34" s="58">
        <f t="shared" si="7"/>
        <v>0.0006944444444444445</v>
      </c>
      <c r="K34" s="58">
        <f t="shared" si="2"/>
        <v>0.012028877327283166</v>
      </c>
      <c r="L34" s="16">
        <f t="shared" si="3"/>
        <v>1672050.035124342</v>
      </c>
      <c r="M34" s="59">
        <f t="shared" si="4"/>
        <v>1672050.04</v>
      </c>
      <c r="N34" s="59">
        <f t="shared" si="6"/>
        <v>1672050.04</v>
      </c>
      <c r="O34" s="59"/>
      <c r="P34" s="60" t="s">
        <v>34</v>
      </c>
      <c r="Q34" s="61">
        <f t="shared" si="5"/>
        <v>68.73227442759074</v>
      </c>
    </row>
    <row r="35" spans="1:17" ht="12.75">
      <c r="A35" s="53" t="s">
        <v>31</v>
      </c>
      <c r="B35" s="53">
        <v>25</v>
      </c>
      <c r="C35" s="54" t="s">
        <v>71</v>
      </c>
      <c r="D35" s="55"/>
      <c r="E35" s="55" t="s">
        <v>44</v>
      </c>
      <c r="F35" s="56">
        <v>10797</v>
      </c>
      <c r="G35" s="57">
        <f t="shared" si="0"/>
        <v>0.0030936890387953013</v>
      </c>
      <c r="H35" s="56">
        <v>1986</v>
      </c>
      <c r="I35" s="57">
        <f t="shared" si="1"/>
        <v>0.0015565425095170559</v>
      </c>
      <c r="J35" s="58">
        <f t="shared" si="7"/>
        <v>0.0006944444444444445</v>
      </c>
      <c r="K35" s="58">
        <f t="shared" si="2"/>
        <v>0.005344675992756801</v>
      </c>
      <c r="L35" s="16">
        <f t="shared" si="3"/>
        <v>742925.9970211737</v>
      </c>
      <c r="M35" s="59">
        <f t="shared" si="4"/>
        <v>742926</v>
      </c>
      <c r="N35" s="59">
        <f t="shared" si="6"/>
        <v>742926</v>
      </c>
      <c r="O35" s="59"/>
      <c r="P35" s="60" t="s">
        <v>34</v>
      </c>
      <c r="Q35" s="61">
        <f t="shared" si="5"/>
        <v>68.8085579327591</v>
      </c>
    </row>
    <row r="36" spans="1:17" ht="12.75">
      <c r="A36" s="53" t="s">
        <v>31</v>
      </c>
      <c r="B36" s="53">
        <v>26</v>
      </c>
      <c r="C36" s="54" t="s">
        <v>72</v>
      </c>
      <c r="D36" s="55"/>
      <c r="E36" s="55" t="s">
        <v>60</v>
      </c>
      <c r="F36" s="56">
        <v>83022</v>
      </c>
      <c r="G36" s="57">
        <f t="shared" si="0"/>
        <v>0.023788483039627998</v>
      </c>
      <c r="H36" s="56">
        <v>9628</v>
      </c>
      <c r="I36" s="57">
        <f t="shared" si="1"/>
        <v>0.007546017765171306</v>
      </c>
      <c r="J36" s="58">
        <f t="shared" si="7"/>
        <v>0.0006944444444444445</v>
      </c>
      <c r="K36" s="58">
        <f t="shared" si="2"/>
        <v>0.03202894524924375</v>
      </c>
      <c r="L36" s="16">
        <f t="shared" si="3"/>
        <v>4452119.476480628</v>
      </c>
      <c r="M36" s="59">
        <f t="shared" si="4"/>
        <v>4452119.48</v>
      </c>
      <c r="N36" s="59">
        <f t="shared" si="6"/>
        <v>4452119.48</v>
      </c>
      <c r="O36" s="59"/>
      <c r="P36" s="60" t="s">
        <v>34</v>
      </c>
      <c r="Q36" s="61">
        <f t="shared" si="5"/>
        <v>53.6257796728578</v>
      </c>
    </row>
    <row r="37" spans="1:17" ht="12.75">
      <c r="A37" s="53" t="s">
        <v>31</v>
      </c>
      <c r="B37" s="53">
        <v>27</v>
      </c>
      <c r="C37" s="54" t="s">
        <v>73</v>
      </c>
      <c r="D37" s="55"/>
      <c r="E37" s="55" t="s">
        <v>38</v>
      </c>
      <c r="F37" s="56">
        <v>65821</v>
      </c>
      <c r="G37" s="57">
        <f t="shared" si="0"/>
        <v>0.018859841272811477</v>
      </c>
      <c r="H37" s="56">
        <v>14135</v>
      </c>
      <c r="I37" s="57">
        <f t="shared" si="1"/>
        <v>0.011078413077554675</v>
      </c>
      <c r="J37" s="58">
        <f t="shared" si="7"/>
        <v>0.0006944444444444445</v>
      </c>
      <c r="K37" s="58">
        <f t="shared" si="2"/>
        <v>0.030632698794810596</v>
      </c>
      <c r="L37" s="16">
        <f t="shared" si="3"/>
        <v>4258037.0305750575</v>
      </c>
      <c r="M37" s="59">
        <f t="shared" si="4"/>
        <v>4258037.03</v>
      </c>
      <c r="N37" s="59">
        <f t="shared" si="6"/>
        <v>4258037.03</v>
      </c>
      <c r="O37" s="59"/>
      <c r="P37" s="60" t="s">
        <v>34</v>
      </c>
      <c r="Q37" s="61">
        <f t="shared" si="5"/>
        <v>64.69116285076191</v>
      </c>
    </row>
    <row r="38" spans="1:17" ht="12.75">
      <c r="A38" s="53" t="s">
        <v>31</v>
      </c>
      <c r="B38" s="53">
        <v>28</v>
      </c>
      <c r="C38" s="54" t="s">
        <v>74</v>
      </c>
      <c r="D38" s="55"/>
      <c r="E38" s="55" t="s">
        <v>65</v>
      </c>
      <c r="F38" s="56">
        <v>12692</v>
      </c>
      <c r="G38" s="57">
        <f t="shared" si="0"/>
        <v>0.003636667711437433</v>
      </c>
      <c r="H38" s="56">
        <v>2809</v>
      </c>
      <c r="I38" s="57">
        <f t="shared" si="1"/>
        <v>0.002201574979473016</v>
      </c>
      <c r="J38" s="58">
        <f t="shared" si="7"/>
        <v>0.0006944444444444445</v>
      </c>
      <c r="K38" s="58">
        <f t="shared" si="2"/>
        <v>0.006532687135354894</v>
      </c>
      <c r="L38" s="16">
        <f t="shared" si="3"/>
        <v>908063.1098757363</v>
      </c>
      <c r="M38" s="59">
        <f t="shared" si="4"/>
        <v>908063.11</v>
      </c>
      <c r="N38" s="59">
        <f t="shared" si="6"/>
        <v>908063.11</v>
      </c>
      <c r="O38" s="59"/>
      <c r="P38" s="60" t="s">
        <v>34</v>
      </c>
      <c r="Q38" s="61">
        <f t="shared" si="5"/>
        <v>71.54610069335014</v>
      </c>
    </row>
    <row r="39" spans="1:17" ht="12.75">
      <c r="A39" s="53" t="s">
        <v>31</v>
      </c>
      <c r="B39" s="53">
        <v>29</v>
      </c>
      <c r="C39" s="54" t="s">
        <v>75</v>
      </c>
      <c r="D39" s="55"/>
      <c r="E39" s="55" t="s">
        <v>44</v>
      </c>
      <c r="F39" s="56">
        <v>11383</v>
      </c>
      <c r="G39" s="57">
        <f t="shared" si="0"/>
        <v>0.0032615969555068</v>
      </c>
      <c r="H39" s="56">
        <v>1581</v>
      </c>
      <c r="I39" s="57">
        <f t="shared" si="1"/>
        <v>0.0012391206986638798</v>
      </c>
      <c r="J39" s="58">
        <f t="shared" si="7"/>
        <v>0.0006944444444444445</v>
      </c>
      <c r="K39" s="58">
        <f t="shared" si="2"/>
        <v>0.0051951620986151244</v>
      </c>
      <c r="L39" s="16">
        <f t="shared" si="3"/>
        <v>722143.1171937982</v>
      </c>
      <c r="M39" s="59">
        <f t="shared" si="4"/>
        <v>722143.12</v>
      </c>
      <c r="N39" s="59">
        <f t="shared" si="6"/>
        <v>722143.12</v>
      </c>
      <c r="O39" s="59"/>
      <c r="P39" s="60" t="s">
        <v>34</v>
      </c>
      <c r="Q39" s="61">
        <f t="shared" si="5"/>
        <v>63.44049196169727</v>
      </c>
    </row>
    <row r="40" spans="1:17" ht="12.75">
      <c r="A40" s="53" t="s">
        <v>31</v>
      </c>
      <c r="B40" s="53">
        <v>30</v>
      </c>
      <c r="C40" s="54" t="s">
        <v>76</v>
      </c>
      <c r="D40" s="55"/>
      <c r="E40" s="55" t="s">
        <v>57</v>
      </c>
      <c r="F40" s="56">
        <v>18154</v>
      </c>
      <c r="G40" s="57">
        <f t="shared" si="0"/>
        <v>0.005201707030683514</v>
      </c>
      <c r="H40" s="56">
        <v>1792</v>
      </c>
      <c r="I40" s="57">
        <f t="shared" si="1"/>
        <v>0.0014044935433305964</v>
      </c>
      <c r="J40" s="58">
        <f t="shared" si="7"/>
        <v>0.0006944444444444445</v>
      </c>
      <c r="K40" s="58">
        <f t="shared" si="2"/>
        <v>0.007300645018458555</v>
      </c>
      <c r="L40" s="16">
        <f t="shared" si="3"/>
        <v>1014811.5595007945</v>
      </c>
      <c r="M40" s="59">
        <f t="shared" si="4"/>
        <v>1014811.56</v>
      </c>
      <c r="N40" s="59">
        <f t="shared" si="6"/>
        <v>1014811.56</v>
      </c>
      <c r="O40" s="59"/>
      <c r="P40" s="60" t="s">
        <v>34</v>
      </c>
      <c r="Q40" s="61">
        <f t="shared" si="5"/>
        <v>55.90016304946568</v>
      </c>
    </row>
    <row r="41" spans="1:17" ht="12.75">
      <c r="A41" s="53" t="s">
        <v>31</v>
      </c>
      <c r="B41" s="53">
        <v>31</v>
      </c>
      <c r="C41" s="54" t="s">
        <v>77</v>
      </c>
      <c r="D41" s="55"/>
      <c r="E41" s="55" t="s">
        <v>55</v>
      </c>
      <c r="F41" s="62">
        <v>10389</v>
      </c>
      <c r="G41" s="57">
        <f t="shared" si="0"/>
        <v>0.002976783868115623</v>
      </c>
      <c r="H41" s="63">
        <v>463</v>
      </c>
      <c r="I41" s="57">
        <f t="shared" si="1"/>
        <v>0.00036287974919758156</v>
      </c>
      <c r="J41" s="58">
        <f t="shared" si="7"/>
        <v>0.0006944444444444445</v>
      </c>
      <c r="K41" s="58">
        <f t="shared" si="2"/>
        <v>0.004034108061757649</v>
      </c>
      <c r="L41" s="16">
        <f t="shared" si="3"/>
        <v>560753.1229084985</v>
      </c>
      <c r="M41" s="59">
        <f t="shared" si="4"/>
        <v>560753.12</v>
      </c>
      <c r="N41" s="59">
        <f t="shared" si="6"/>
        <v>560753.12</v>
      </c>
      <c r="O41" s="59"/>
      <c r="P41" s="60" t="s">
        <v>34</v>
      </c>
      <c r="Q41" s="61">
        <f t="shared" si="5"/>
        <v>53.97565886995861</v>
      </c>
    </row>
    <row r="42" spans="1:17" ht="12.75">
      <c r="A42" s="53" t="s">
        <v>31</v>
      </c>
      <c r="B42" s="53">
        <v>32</v>
      </c>
      <c r="C42" s="54" t="s">
        <v>78</v>
      </c>
      <c r="D42" s="55"/>
      <c r="E42" s="55" t="s">
        <v>49</v>
      </c>
      <c r="F42" s="56">
        <v>14190</v>
      </c>
      <c r="G42" s="57">
        <f t="shared" si="0"/>
        <v>0.004065893068491741</v>
      </c>
      <c r="H42" s="56">
        <v>2142</v>
      </c>
      <c r="I42" s="57">
        <f t="shared" si="1"/>
        <v>0.0016788086885123534</v>
      </c>
      <c r="J42" s="58">
        <f t="shared" si="7"/>
        <v>0.0006944444444444445</v>
      </c>
      <c r="K42" s="58">
        <f t="shared" si="2"/>
        <v>0.006439146201448539</v>
      </c>
      <c r="L42" s="16">
        <f t="shared" si="3"/>
        <v>895060.6394399513</v>
      </c>
      <c r="M42" s="59">
        <f t="shared" si="4"/>
        <v>895060.64</v>
      </c>
      <c r="N42" s="59">
        <f t="shared" si="6"/>
        <v>895060.64</v>
      </c>
      <c r="O42" s="59"/>
      <c r="P42" s="60" t="s">
        <v>34</v>
      </c>
      <c r="Q42" s="61">
        <f t="shared" si="5"/>
        <v>63.07685976039465</v>
      </c>
    </row>
    <row r="43" spans="1:17" ht="12.75">
      <c r="A43" s="53" t="s">
        <v>31</v>
      </c>
      <c r="B43" s="53">
        <v>33</v>
      </c>
      <c r="C43" s="54" t="s">
        <v>79</v>
      </c>
      <c r="D43" s="55"/>
      <c r="E43" s="55" t="s">
        <v>51</v>
      </c>
      <c r="F43" s="56">
        <v>8833</v>
      </c>
      <c r="G43" s="57">
        <f t="shared" si="0"/>
        <v>0.002530939638758812</v>
      </c>
      <c r="H43" s="56">
        <v>1061</v>
      </c>
      <c r="I43" s="57">
        <f t="shared" si="1"/>
        <v>0.0008315667686795551</v>
      </c>
      <c r="J43" s="58">
        <f t="shared" si="7"/>
        <v>0.0006944444444444445</v>
      </c>
      <c r="K43" s="58">
        <f t="shared" si="2"/>
        <v>0.004056950851882812</v>
      </c>
      <c r="L43" s="16">
        <f t="shared" si="3"/>
        <v>563928.3392642665</v>
      </c>
      <c r="M43" s="59">
        <f t="shared" si="4"/>
        <v>563928.34</v>
      </c>
      <c r="N43" s="59">
        <f t="shared" si="6"/>
        <v>563928.34</v>
      </c>
      <c r="O43" s="59"/>
      <c r="P43" s="60" t="s">
        <v>34</v>
      </c>
      <c r="Q43" s="61">
        <f t="shared" si="5"/>
        <v>63.84335333408808</v>
      </c>
    </row>
    <row r="44" spans="1:17" ht="12.75">
      <c r="A44" s="53" t="s">
        <v>31</v>
      </c>
      <c r="B44" s="53">
        <v>34</v>
      </c>
      <c r="C44" s="54" t="s">
        <v>80</v>
      </c>
      <c r="D44" s="55"/>
      <c r="E44" s="55" t="s">
        <v>81</v>
      </c>
      <c r="F44" s="56">
        <v>15488</v>
      </c>
      <c r="G44" s="57">
        <f t="shared" si="0"/>
        <v>0.00443781196933052</v>
      </c>
      <c r="H44" s="56">
        <v>4832</v>
      </c>
      <c r="I44" s="57">
        <f t="shared" si="1"/>
        <v>0.0037871165186235726</v>
      </c>
      <c r="J44" s="58">
        <f t="shared" si="7"/>
        <v>0.0006944444444444445</v>
      </c>
      <c r="K44" s="58">
        <f t="shared" si="2"/>
        <v>0.008919372932398537</v>
      </c>
      <c r="L44" s="16">
        <f t="shared" si="3"/>
        <v>1239819.5957221938</v>
      </c>
      <c r="M44" s="59">
        <f t="shared" si="4"/>
        <v>1239819.6</v>
      </c>
      <c r="N44" s="59">
        <f t="shared" si="6"/>
        <v>1239819.6</v>
      </c>
      <c r="O44" s="59"/>
      <c r="P44" s="60" t="s">
        <v>34</v>
      </c>
      <c r="Q44" s="61">
        <f t="shared" si="5"/>
        <v>80.05033574380165</v>
      </c>
    </row>
    <row r="45" spans="1:17" ht="12.75">
      <c r="A45" s="53" t="s">
        <v>31</v>
      </c>
      <c r="B45" s="53">
        <v>35</v>
      </c>
      <c r="C45" s="54" t="s">
        <v>82</v>
      </c>
      <c r="D45" s="55"/>
      <c r="E45" s="55" t="s">
        <v>53</v>
      </c>
      <c r="F45" s="56">
        <v>16707</v>
      </c>
      <c r="G45" s="57">
        <f t="shared" si="0"/>
        <v>0.0047870948199641656</v>
      </c>
      <c r="H45" s="56">
        <v>1391</v>
      </c>
      <c r="I45" s="57">
        <f t="shared" si="1"/>
        <v>0.0010902067627080688</v>
      </c>
      <c r="J45" s="58">
        <f t="shared" si="7"/>
        <v>0.0006944444444444445</v>
      </c>
      <c r="K45" s="58">
        <f t="shared" si="2"/>
        <v>0.006571746027116679</v>
      </c>
      <c r="L45" s="16">
        <f t="shared" si="3"/>
        <v>913492.4130072998</v>
      </c>
      <c r="M45" s="59">
        <f t="shared" si="4"/>
        <v>913492.41</v>
      </c>
      <c r="N45" s="59">
        <f t="shared" si="6"/>
        <v>913492.41</v>
      </c>
      <c r="O45" s="59"/>
      <c r="P45" s="60" t="s">
        <v>34</v>
      </c>
      <c r="Q45" s="61">
        <f t="shared" si="5"/>
        <v>54.67722571377267</v>
      </c>
    </row>
    <row r="46" spans="1:17" ht="12.75">
      <c r="A46" s="53" t="s">
        <v>31</v>
      </c>
      <c r="B46" s="53">
        <v>36</v>
      </c>
      <c r="C46" s="54" t="s">
        <v>83</v>
      </c>
      <c r="D46" s="55"/>
      <c r="E46" s="55" t="s">
        <v>84</v>
      </c>
      <c r="F46" s="62">
        <v>21749</v>
      </c>
      <c r="G46" s="57">
        <f t="shared" si="0"/>
        <v>0.006231790581157637</v>
      </c>
      <c r="H46" s="62">
        <v>2769</v>
      </c>
      <c r="I46" s="57">
        <f t="shared" si="1"/>
        <v>0.0021702246771665296</v>
      </c>
      <c r="J46" s="58">
        <f t="shared" si="7"/>
        <v>0.0006944444444444445</v>
      </c>
      <c r="K46" s="58">
        <f t="shared" si="2"/>
        <v>0.00909645970276861</v>
      </c>
      <c r="L46" s="16">
        <f t="shared" si="3"/>
        <v>1264435.1880639452</v>
      </c>
      <c r="M46" s="59">
        <f t="shared" si="4"/>
        <v>1264435.19</v>
      </c>
      <c r="N46" s="59">
        <f t="shared" si="6"/>
        <v>1264435.19</v>
      </c>
      <c r="O46" s="59"/>
      <c r="P46" s="60" t="s">
        <v>34</v>
      </c>
      <c r="Q46" s="61">
        <f t="shared" si="5"/>
        <v>58.1376242585866</v>
      </c>
    </row>
    <row r="47" spans="1:17" ht="12.75">
      <c r="A47" s="53" t="s">
        <v>31</v>
      </c>
      <c r="B47" s="53">
        <v>37</v>
      </c>
      <c r="C47" s="54" t="s">
        <v>85</v>
      </c>
      <c r="D47" s="55"/>
      <c r="E47" s="55" t="s">
        <v>44</v>
      </c>
      <c r="F47" s="56">
        <v>43199</v>
      </c>
      <c r="G47" s="57">
        <f t="shared" si="0"/>
        <v>0.01237790801027306</v>
      </c>
      <c r="H47" s="56">
        <v>5322</v>
      </c>
      <c r="I47" s="57">
        <f t="shared" si="1"/>
        <v>0.004171157721878032</v>
      </c>
      <c r="J47" s="58">
        <f t="shared" si="7"/>
        <v>0.0006944444444444445</v>
      </c>
      <c r="K47" s="58">
        <f t="shared" si="2"/>
        <v>0.017243510176595537</v>
      </c>
      <c r="L47" s="16">
        <f t="shared" si="3"/>
        <v>2396899.6450773096</v>
      </c>
      <c r="M47" s="59">
        <f t="shared" si="4"/>
        <v>2396899.65</v>
      </c>
      <c r="N47" s="59">
        <f t="shared" si="6"/>
        <v>2396899.65</v>
      </c>
      <c r="O47" s="59"/>
      <c r="P47" s="60" t="s">
        <v>34</v>
      </c>
      <c r="Q47" s="61">
        <f t="shared" si="5"/>
        <v>55.48507257112433</v>
      </c>
    </row>
    <row r="48" spans="1:17" ht="12.75">
      <c r="A48" s="53" t="s">
        <v>31</v>
      </c>
      <c r="B48" s="53">
        <f aca="true" t="shared" si="8" ref="B48:B58">+B47+1</f>
        <v>38</v>
      </c>
      <c r="C48" s="54" t="s">
        <v>86</v>
      </c>
      <c r="D48" s="55"/>
      <c r="E48" s="55" t="s">
        <v>65</v>
      </c>
      <c r="F48" s="56">
        <v>58800</v>
      </c>
      <c r="G48" s="57">
        <f t="shared" si="0"/>
        <v>0.016848098127365353</v>
      </c>
      <c r="H48" s="56">
        <v>5988</v>
      </c>
      <c r="I48" s="57">
        <f t="shared" si="1"/>
        <v>0.0046931402552810335</v>
      </c>
      <c r="J48" s="58">
        <f t="shared" si="7"/>
        <v>0.0006944444444444445</v>
      </c>
      <c r="K48" s="58">
        <f t="shared" si="2"/>
        <v>0.022235682827090833</v>
      </c>
      <c r="L48" s="16">
        <f t="shared" si="3"/>
        <v>3090826.620014107</v>
      </c>
      <c r="M48" s="59">
        <f t="shared" si="4"/>
        <v>3090826.62</v>
      </c>
      <c r="N48" s="59">
        <f t="shared" si="6"/>
        <v>3090826.62</v>
      </c>
      <c r="O48" s="59"/>
      <c r="P48" s="60" t="s">
        <v>34</v>
      </c>
      <c r="Q48" s="61">
        <f t="shared" si="5"/>
        <v>52.56507857142857</v>
      </c>
    </row>
    <row r="49" spans="1:17" ht="12.75">
      <c r="A49" s="53" t="s">
        <v>31</v>
      </c>
      <c r="B49" s="53">
        <f t="shared" si="8"/>
        <v>39</v>
      </c>
      <c r="C49" s="54" t="s">
        <v>87</v>
      </c>
      <c r="D49" s="55"/>
      <c r="E49" s="55" t="s">
        <v>53</v>
      </c>
      <c r="F49" s="56">
        <v>5460</v>
      </c>
      <c r="G49" s="57">
        <f t="shared" si="0"/>
        <v>0.0015644662546839257</v>
      </c>
      <c r="H49" s="55">
        <v>347</v>
      </c>
      <c r="I49" s="57">
        <f t="shared" si="1"/>
        <v>0.0002719638725087706</v>
      </c>
      <c r="J49" s="58">
        <f t="shared" si="7"/>
        <v>0.0006944444444444445</v>
      </c>
      <c r="K49" s="58">
        <f t="shared" si="2"/>
        <v>0.0025308745716371406</v>
      </c>
      <c r="L49" s="16">
        <f t="shared" si="3"/>
        <v>351799.15808127745</v>
      </c>
      <c r="M49" s="59">
        <f t="shared" si="4"/>
        <v>351799.16</v>
      </c>
      <c r="N49" s="59">
        <f t="shared" si="6"/>
        <v>351799.16</v>
      </c>
      <c r="O49" s="59"/>
      <c r="P49" s="60" t="s">
        <v>34</v>
      </c>
      <c r="Q49" s="61">
        <f t="shared" si="5"/>
        <v>64.43208058608059</v>
      </c>
    </row>
    <row r="50" spans="1:17" ht="12.75">
      <c r="A50" s="53" t="s">
        <v>31</v>
      </c>
      <c r="B50" s="53">
        <f t="shared" si="8"/>
        <v>40</v>
      </c>
      <c r="C50" s="54" t="s">
        <v>88</v>
      </c>
      <c r="D50" s="55"/>
      <c r="E50" s="55" t="s">
        <v>60</v>
      </c>
      <c r="F50" s="56">
        <v>18677</v>
      </c>
      <c r="G50" s="57">
        <f t="shared" si="0"/>
        <v>0.00535156341368712</v>
      </c>
      <c r="H50" s="56">
        <v>1267</v>
      </c>
      <c r="I50" s="57">
        <f t="shared" si="1"/>
        <v>0.0009930208255579606</v>
      </c>
      <c r="J50" s="58">
        <f t="shared" si="7"/>
        <v>0.0006944444444444445</v>
      </c>
      <c r="K50" s="58">
        <f t="shared" si="2"/>
        <v>0.007039028683689525</v>
      </c>
      <c r="L50" s="16">
        <f t="shared" si="3"/>
        <v>978446.1041188951</v>
      </c>
      <c r="M50" s="59">
        <f t="shared" si="4"/>
        <v>978446.1</v>
      </c>
      <c r="N50" s="59">
        <f t="shared" si="6"/>
        <v>978446.1</v>
      </c>
      <c r="O50" s="59"/>
      <c r="P50" s="60" t="s">
        <v>34</v>
      </c>
      <c r="Q50" s="61">
        <f t="shared" si="5"/>
        <v>52.38775499277186</v>
      </c>
    </row>
    <row r="51" spans="1:17" ht="12.75">
      <c r="A51" s="53" t="s">
        <v>31</v>
      </c>
      <c r="B51" s="53">
        <f t="shared" si="8"/>
        <v>41</v>
      </c>
      <c r="C51" s="54" t="s">
        <v>89</v>
      </c>
      <c r="D51" s="55"/>
      <c r="E51" s="55" t="s">
        <v>90</v>
      </c>
      <c r="F51" s="56">
        <v>14188</v>
      </c>
      <c r="G51" s="57">
        <f t="shared" si="0"/>
        <v>0.004065320003929586</v>
      </c>
      <c r="H51" s="56">
        <v>3508</v>
      </c>
      <c r="I51" s="57">
        <f t="shared" si="1"/>
        <v>0.0027494215122788684</v>
      </c>
      <c r="J51" s="58">
        <f t="shared" si="7"/>
        <v>0.0006944444444444445</v>
      </c>
      <c r="K51" s="58">
        <f t="shared" si="2"/>
        <v>0.007509185960652898</v>
      </c>
      <c r="L51" s="16">
        <f t="shared" si="3"/>
        <v>1043799.3760886348</v>
      </c>
      <c r="M51" s="59">
        <f t="shared" si="4"/>
        <v>1043799.38</v>
      </c>
      <c r="N51" s="59">
        <f t="shared" si="6"/>
        <v>1043799.38</v>
      </c>
      <c r="O51" s="59"/>
      <c r="P51" s="60" t="s">
        <v>34</v>
      </c>
      <c r="Q51" s="61">
        <f t="shared" si="5"/>
        <v>73.5691697208909</v>
      </c>
    </row>
    <row r="52" spans="1:17" ht="12.75">
      <c r="A52" s="53" t="s">
        <v>31</v>
      </c>
      <c r="B52" s="53">
        <f t="shared" si="8"/>
        <v>42</v>
      </c>
      <c r="C52" s="54" t="s">
        <v>91</v>
      </c>
      <c r="D52" s="55"/>
      <c r="E52" s="55" t="s">
        <v>42</v>
      </c>
      <c r="F52" s="56">
        <v>9540</v>
      </c>
      <c r="G52" s="57">
        <f t="shared" si="0"/>
        <v>0.0027335179614807054</v>
      </c>
      <c r="H52" s="55">
        <v>877</v>
      </c>
      <c r="I52" s="57">
        <f t="shared" si="1"/>
        <v>0.0006873553780697171</v>
      </c>
      <c r="J52" s="58">
        <f t="shared" si="7"/>
        <v>0.0006944444444444445</v>
      </c>
      <c r="K52" s="58">
        <f t="shared" si="2"/>
        <v>0.004115317783994867</v>
      </c>
      <c r="L52" s="16">
        <f t="shared" si="3"/>
        <v>572041.5179286385</v>
      </c>
      <c r="M52" s="59">
        <f t="shared" si="4"/>
        <v>572041.52</v>
      </c>
      <c r="N52" s="59">
        <f t="shared" si="6"/>
        <v>572041.52</v>
      </c>
      <c r="O52" s="59"/>
      <c r="P52" s="60" t="s">
        <v>34</v>
      </c>
      <c r="Q52" s="61">
        <f t="shared" si="5"/>
        <v>59.96242348008386</v>
      </c>
    </row>
    <row r="53" spans="1:17" ht="12.75">
      <c r="A53" s="53" t="s">
        <v>31</v>
      </c>
      <c r="B53" s="53">
        <f t="shared" si="8"/>
        <v>43</v>
      </c>
      <c r="C53" s="54" t="s">
        <v>92</v>
      </c>
      <c r="D53" s="55"/>
      <c r="E53" s="55" t="s">
        <v>57</v>
      </c>
      <c r="F53" s="56">
        <v>69162</v>
      </c>
      <c r="G53" s="57">
        <f t="shared" si="0"/>
        <v>0.019817145623891877</v>
      </c>
      <c r="H53" s="56">
        <v>8635</v>
      </c>
      <c r="I53" s="57">
        <f t="shared" si="1"/>
        <v>0.00676774651041278</v>
      </c>
      <c r="J53" s="58">
        <f t="shared" si="7"/>
        <v>0.0006944444444444445</v>
      </c>
      <c r="K53" s="58">
        <f t="shared" si="2"/>
        <v>0.027279336578749102</v>
      </c>
      <c r="L53" s="16">
        <f t="shared" si="3"/>
        <v>3791909.6224558614</v>
      </c>
      <c r="M53" s="59">
        <f t="shared" si="4"/>
        <v>3791909.62</v>
      </c>
      <c r="N53" s="59">
        <f t="shared" si="6"/>
        <v>3791909.62</v>
      </c>
      <c r="O53" s="59"/>
      <c r="P53" s="60" t="s">
        <v>34</v>
      </c>
      <c r="Q53" s="61">
        <f t="shared" si="5"/>
        <v>54.8264888233423</v>
      </c>
    </row>
    <row r="54" spans="1:17" ht="12.75">
      <c r="A54" s="53" t="s">
        <v>31</v>
      </c>
      <c r="B54" s="53">
        <f t="shared" si="8"/>
        <v>44</v>
      </c>
      <c r="C54" s="54" t="s">
        <v>93</v>
      </c>
      <c r="D54" s="55"/>
      <c r="E54" s="55" t="s">
        <v>40</v>
      </c>
      <c r="F54" s="62">
        <v>19531</v>
      </c>
      <c r="G54" s="57">
        <f t="shared" si="0"/>
        <v>0.005596261981727428</v>
      </c>
      <c r="H54" s="62">
        <v>5091</v>
      </c>
      <c r="I54" s="57">
        <f t="shared" si="1"/>
        <v>0.0039901097260580725</v>
      </c>
      <c r="J54" s="58">
        <f t="shared" si="7"/>
        <v>0.0006944444444444445</v>
      </c>
      <c r="K54" s="58">
        <f t="shared" si="2"/>
        <v>0.010280816152229944</v>
      </c>
      <c r="L54" s="16">
        <f t="shared" si="3"/>
        <v>1429064.2876084188</v>
      </c>
      <c r="M54" s="59">
        <f t="shared" si="4"/>
        <v>1429064.29</v>
      </c>
      <c r="N54" s="59">
        <f t="shared" si="6"/>
        <v>1429064.29</v>
      </c>
      <c r="O54" s="59"/>
      <c r="P54" s="60" t="s">
        <v>34</v>
      </c>
      <c r="Q54" s="61">
        <f t="shared" si="5"/>
        <v>73.16902821156111</v>
      </c>
    </row>
    <row r="55" spans="1:17" ht="12.75">
      <c r="A55" s="53" t="s">
        <v>31</v>
      </c>
      <c r="B55" s="53">
        <f t="shared" si="8"/>
        <v>45</v>
      </c>
      <c r="C55" s="54" t="s">
        <v>94</v>
      </c>
      <c r="D55" s="55"/>
      <c r="E55" s="55" t="s">
        <v>57</v>
      </c>
      <c r="F55" s="56">
        <v>9240</v>
      </c>
      <c r="G55" s="57">
        <f t="shared" si="0"/>
        <v>0.0026475582771574124</v>
      </c>
      <c r="H55" s="55">
        <v>972</v>
      </c>
      <c r="I55" s="57">
        <f t="shared" si="1"/>
        <v>0.0007618123460476226</v>
      </c>
      <c r="J55" s="58">
        <f t="shared" si="7"/>
        <v>0.0006944444444444445</v>
      </c>
      <c r="K55" s="58">
        <f t="shared" si="2"/>
        <v>0.004103815067649479</v>
      </c>
      <c r="L55" s="16">
        <f t="shared" si="3"/>
        <v>570442.6058484806</v>
      </c>
      <c r="M55" s="59">
        <f t="shared" si="4"/>
        <v>570442.61</v>
      </c>
      <c r="N55" s="59">
        <f t="shared" si="6"/>
        <v>570442.61</v>
      </c>
      <c r="O55" s="59"/>
      <c r="P55" s="60" t="s">
        <v>34</v>
      </c>
      <c r="Q55" s="61">
        <f t="shared" si="5"/>
        <v>61.7362132034632</v>
      </c>
    </row>
    <row r="56" spans="1:17" ht="12.75">
      <c r="A56" s="53" t="s">
        <v>31</v>
      </c>
      <c r="B56" s="53">
        <f t="shared" si="8"/>
        <v>46</v>
      </c>
      <c r="C56" s="54" t="s">
        <v>95</v>
      </c>
      <c r="D56" s="55"/>
      <c r="E56" s="55" t="s">
        <v>96</v>
      </c>
      <c r="F56" s="56">
        <v>44196</v>
      </c>
      <c r="G56" s="57">
        <f t="shared" si="0"/>
        <v>0.012663580694507468</v>
      </c>
      <c r="H56" s="56">
        <v>6903</v>
      </c>
      <c r="I56" s="57">
        <f t="shared" si="1"/>
        <v>0.005410278420541912</v>
      </c>
      <c r="J56" s="58">
        <f t="shared" si="7"/>
        <v>0.0006944444444444445</v>
      </c>
      <c r="K56" s="58">
        <f t="shared" si="2"/>
        <v>0.018768303559493826</v>
      </c>
      <c r="L56" s="16">
        <f t="shared" si="3"/>
        <v>2608850.4996803203</v>
      </c>
      <c r="M56" s="59">
        <f t="shared" si="4"/>
        <v>2608850.5</v>
      </c>
      <c r="N56" s="59">
        <f t="shared" si="6"/>
        <v>2608850.5</v>
      </c>
      <c r="O56" s="59"/>
      <c r="P56" s="60" t="s">
        <v>34</v>
      </c>
      <c r="Q56" s="61">
        <f t="shared" si="5"/>
        <v>59.029108969137475</v>
      </c>
    </row>
    <row r="57" spans="1:17" ht="12.75">
      <c r="A57" s="53" t="s">
        <v>31</v>
      </c>
      <c r="B57" s="53">
        <f t="shared" si="8"/>
        <v>47</v>
      </c>
      <c r="C57" s="54" t="s">
        <v>97</v>
      </c>
      <c r="D57" s="55"/>
      <c r="E57" s="55" t="s">
        <v>36</v>
      </c>
      <c r="F57" s="56">
        <v>74548</v>
      </c>
      <c r="G57" s="57">
        <f t="shared" si="0"/>
        <v>0.02136040848977606</v>
      </c>
      <c r="H57" s="56">
        <v>19670</v>
      </c>
      <c r="I57" s="57">
        <f t="shared" si="1"/>
        <v>0.01541651115921475</v>
      </c>
      <c r="J57" s="58">
        <f t="shared" si="7"/>
        <v>0.0006944444444444445</v>
      </c>
      <c r="K57" s="58">
        <f t="shared" si="2"/>
        <v>0.03747136409343525</v>
      </c>
      <c r="L57" s="16">
        <f t="shared" si="3"/>
        <v>5208632.023079781</v>
      </c>
      <c r="M57" s="59">
        <f t="shared" si="4"/>
        <v>5208632.02</v>
      </c>
      <c r="N57" s="59">
        <f t="shared" si="6"/>
        <v>5208632.02</v>
      </c>
      <c r="O57" s="59"/>
      <c r="P57" s="60" t="s">
        <v>34</v>
      </c>
      <c r="Q57" s="61">
        <f t="shared" si="5"/>
        <v>69.86950716317003</v>
      </c>
    </row>
    <row r="58" spans="1:17" ht="12.75">
      <c r="A58" s="53" t="s">
        <v>31</v>
      </c>
      <c r="B58" s="53">
        <f t="shared" si="8"/>
        <v>48</v>
      </c>
      <c r="C58" s="54" t="s">
        <v>98</v>
      </c>
      <c r="D58" s="55"/>
      <c r="E58" s="55" t="s">
        <v>38</v>
      </c>
      <c r="F58" s="56">
        <v>18963</v>
      </c>
      <c r="G58" s="57">
        <f t="shared" si="0"/>
        <v>0.005433511646075326</v>
      </c>
      <c r="H58" s="56">
        <v>5092</v>
      </c>
      <c r="I58" s="57">
        <f t="shared" si="1"/>
        <v>0.003990893483615735</v>
      </c>
      <c r="J58" s="58">
        <f t="shared" si="7"/>
        <v>0.0006944444444444445</v>
      </c>
      <c r="K58" s="58">
        <f t="shared" si="2"/>
        <v>0.010118849574135504</v>
      </c>
      <c r="L58" s="16">
        <f t="shared" si="3"/>
        <v>1406550.4473535575</v>
      </c>
      <c r="M58" s="59">
        <f t="shared" si="4"/>
        <v>1406550.45</v>
      </c>
      <c r="N58" s="59">
        <f t="shared" si="6"/>
        <v>1406550.45</v>
      </c>
      <c r="O58" s="59"/>
      <c r="P58" s="60" t="s">
        <v>34</v>
      </c>
      <c r="Q58" s="61">
        <f t="shared" si="5"/>
        <v>74.1734140167695</v>
      </c>
    </row>
    <row r="59" spans="1:17" ht="12.75">
      <c r="A59" s="53" t="s">
        <v>99</v>
      </c>
      <c r="B59" s="53">
        <v>1</v>
      </c>
      <c r="C59" s="55" t="s">
        <v>100</v>
      </c>
      <c r="D59" s="55"/>
      <c r="E59" s="55" t="s">
        <v>33</v>
      </c>
      <c r="F59" s="56">
        <v>1426</v>
      </c>
      <c r="G59" s="57">
        <f t="shared" si="0"/>
        <v>0.0004085950328167176</v>
      </c>
      <c r="H59" s="55">
        <v>85</v>
      </c>
      <c r="I59" s="57">
        <f t="shared" si="1"/>
        <v>6.661939240128386E-05</v>
      </c>
      <c r="J59" s="58">
        <f t="shared" si="7"/>
        <v>0.0006944444444444445</v>
      </c>
      <c r="K59" s="58">
        <f t="shared" si="2"/>
        <v>0.0011696588696624459</v>
      </c>
      <c r="L59" s="16">
        <f t="shared" si="3"/>
        <v>162586.09185968895</v>
      </c>
      <c r="M59" s="59">
        <f t="shared" si="4"/>
        <v>162586.09</v>
      </c>
      <c r="N59" s="59">
        <f t="shared" si="6"/>
        <v>162586.09</v>
      </c>
      <c r="O59" s="59"/>
      <c r="P59" s="60" t="s">
        <v>34</v>
      </c>
      <c r="Q59" s="61">
        <f t="shared" si="5"/>
        <v>114.01549088359046</v>
      </c>
    </row>
    <row r="60" spans="1:17" ht="12.75">
      <c r="A60" s="53" t="s">
        <v>99</v>
      </c>
      <c r="B60" s="53">
        <f aca="true" t="shared" si="9" ref="B60:B123">+B59+1</f>
        <v>2</v>
      </c>
      <c r="C60" s="55" t="s">
        <v>101</v>
      </c>
      <c r="D60" s="55"/>
      <c r="E60" s="55" t="s">
        <v>33</v>
      </c>
      <c r="F60" s="56">
        <v>3065</v>
      </c>
      <c r="G60" s="57">
        <f t="shared" si="0"/>
        <v>0.0008782214415029728</v>
      </c>
      <c r="H60" s="55">
        <v>171</v>
      </c>
      <c r="I60" s="57">
        <f t="shared" si="1"/>
        <v>0.00013402254236022989</v>
      </c>
      <c r="J60" s="58">
        <f t="shared" si="7"/>
        <v>0.0006944444444444445</v>
      </c>
      <c r="K60" s="58">
        <f t="shared" si="2"/>
        <v>0.0017066884283076472</v>
      </c>
      <c r="L60" s="16">
        <f t="shared" si="3"/>
        <v>237234.8116000479</v>
      </c>
      <c r="M60" s="59">
        <f t="shared" si="4"/>
        <v>237234.81</v>
      </c>
      <c r="N60" s="59">
        <f t="shared" si="6"/>
        <v>237234.81</v>
      </c>
      <c r="O60" s="59"/>
      <c r="P60" s="60" t="s">
        <v>34</v>
      </c>
      <c r="Q60" s="61">
        <f t="shared" si="5"/>
        <v>77.40124306688418</v>
      </c>
    </row>
    <row r="61" spans="1:17" ht="12.75">
      <c r="A61" s="53" t="s">
        <v>99</v>
      </c>
      <c r="B61" s="53">
        <f t="shared" si="9"/>
        <v>3</v>
      </c>
      <c r="C61" s="55" t="s">
        <v>102</v>
      </c>
      <c r="D61" s="55"/>
      <c r="E61" s="55" t="s">
        <v>33</v>
      </c>
      <c r="F61" s="56">
        <v>2414</v>
      </c>
      <c r="G61" s="57">
        <f t="shared" si="0"/>
        <v>0.0006916889265214279</v>
      </c>
      <c r="H61" s="55">
        <v>154</v>
      </c>
      <c r="I61" s="57">
        <f t="shared" si="1"/>
        <v>0.00012069866387997313</v>
      </c>
      <c r="J61" s="58">
        <f t="shared" si="7"/>
        <v>0.0006944444444444445</v>
      </c>
      <c r="K61" s="58">
        <f t="shared" si="2"/>
        <v>0.0015068320348458454</v>
      </c>
      <c r="L61" s="16">
        <f t="shared" si="3"/>
        <v>209454.17333967704</v>
      </c>
      <c r="M61" s="59">
        <f t="shared" si="4"/>
        <v>209454.17</v>
      </c>
      <c r="N61" s="59">
        <f t="shared" si="6"/>
        <v>209454.17</v>
      </c>
      <c r="O61" s="59"/>
      <c r="P61" s="60" t="s">
        <v>34</v>
      </c>
      <c r="Q61" s="61">
        <f t="shared" si="5"/>
        <v>86.76643330571666</v>
      </c>
    </row>
    <row r="62" spans="1:17" ht="12.75">
      <c r="A62" s="53" t="s">
        <v>99</v>
      </c>
      <c r="B62" s="53">
        <f t="shared" si="9"/>
        <v>4</v>
      </c>
      <c r="C62" s="55" t="s">
        <v>103</v>
      </c>
      <c r="D62" s="55"/>
      <c r="E62" s="55" t="s">
        <v>47</v>
      </c>
      <c r="F62" s="56">
        <v>6882</v>
      </c>
      <c r="G62" s="57">
        <f t="shared" si="0"/>
        <v>0.0019719151583763327</v>
      </c>
      <c r="H62" s="55">
        <v>530</v>
      </c>
      <c r="I62" s="57">
        <f t="shared" si="1"/>
        <v>0.00041539150556094644</v>
      </c>
      <c r="J62" s="58">
        <f t="shared" si="7"/>
        <v>0.0006944444444444445</v>
      </c>
      <c r="K62" s="58">
        <f t="shared" si="2"/>
        <v>0.003081751108381724</v>
      </c>
      <c r="L62" s="16">
        <f t="shared" si="3"/>
        <v>428372.64931838476</v>
      </c>
      <c r="M62" s="59">
        <f t="shared" si="4"/>
        <v>428372.65</v>
      </c>
      <c r="N62" s="59">
        <f t="shared" si="6"/>
        <v>428372.65</v>
      </c>
      <c r="O62" s="59"/>
      <c r="P62" s="60" t="s">
        <v>34</v>
      </c>
      <c r="Q62" s="61">
        <f t="shared" si="5"/>
        <v>62.245371984888116</v>
      </c>
    </row>
    <row r="63" spans="1:17" ht="12.75">
      <c r="A63" s="53" t="s">
        <v>99</v>
      </c>
      <c r="B63" s="53">
        <f t="shared" si="9"/>
        <v>5</v>
      </c>
      <c r="C63" s="55" t="s">
        <v>104</v>
      </c>
      <c r="D63" s="55"/>
      <c r="E63" s="55" t="s">
        <v>47</v>
      </c>
      <c r="F63" s="56">
        <v>3041</v>
      </c>
      <c r="G63" s="57">
        <f t="shared" si="0"/>
        <v>0.0008713446667571095</v>
      </c>
      <c r="H63" s="55">
        <v>138</v>
      </c>
      <c r="I63" s="57">
        <f t="shared" si="1"/>
        <v>0.00010815854295737851</v>
      </c>
      <c r="J63" s="58">
        <f t="shared" si="7"/>
        <v>0.0006944444444444445</v>
      </c>
      <c r="K63" s="58">
        <f t="shared" si="2"/>
        <v>0.0016739476541589326</v>
      </c>
      <c r="L63" s="16">
        <f t="shared" si="3"/>
        <v>232683.74577105412</v>
      </c>
      <c r="M63" s="59">
        <f t="shared" si="4"/>
        <v>232683.75</v>
      </c>
      <c r="N63" s="59">
        <f t="shared" si="6"/>
        <v>232683.75</v>
      </c>
      <c r="O63" s="59"/>
      <c r="P63" s="60" t="s">
        <v>34</v>
      </c>
      <c r="Q63" s="61">
        <f t="shared" si="5"/>
        <v>76.51553765208813</v>
      </c>
    </row>
    <row r="64" spans="1:17" ht="12.75">
      <c r="A64" s="53" t="s">
        <v>99</v>
      </c>
      <c r="B64" s="53">
        <f t="shared" si="9"/>
        <v>6</v>
      </c>
      <c r="C64" s="55" t="s">
        <v>105</v>
      </c>
      <c r="D64" s="55"/>
      <c r="E64" s="55" t="s">
        <v>47</v>
      </c>
      <c r="F64" s="56">
        <v>2399</v>
      </c>
      <c r="G64" s="57">
        <f t="shared" si="0"/>
        <v>0.0006873909423052633</v>
      </c>
      <c r="H64" s="55">
        <v>135</v>
      </c>
      <c r="I64" s="57">
        <f t="shared" si="1"/>
        <v>0.00010580727028439202</v>
      </c>
      <c r="J64" s="58">
        <f t="shared" si="7"/>
        <v>0.0006944444444444445</v>
      </c>
      <c r="K64" s="58">
        <f t="shared" si="2"/>
        <v>0.0014876426570340998</v>
      </c>
      <c r="L64" s="16">
        <f t="shared" si="3"/>
        <v>206786.79225571099</v>
      </c>
      <c r="M64" s="59">
        <f t="shared" si="4"/>
        <v>206786.79</v>
      </c>
      <c r="N64" s="59">
        <f t="shared" si="6"/>
        <v>206786.79</v>
      </c>
      <c r="O64" s="59"/>
      <c r="P64" s="60" t="s">
        <v>34</v>
      </c>
      <c r="Q64" s="61">
        <f t="shared" si="5"/>
        <v>86.19707794914548</v>
      </c>
    </row>
    <row r="65" spans="1:17" ht="12.75">
      <c r="A65" s="53" t="s">
        <v>99</v>
      </c>
      <c r="B65" s="53">
        <f t="shared" si="9"/>
        <v>7</v>
      </c>
      <c r="C65" s="55" t="s">
        <v>106</v>
      </c>
      <c r="D65" s="55"/>
      <c r="E65" s="55" t="s">
        <v>47</v>
      </c>
      <c r="F65" s="56">
        <v>5048</v>
      </c>
      <c r="G65" s="57">
        <f t="shared" si="0"/>
        <v>0.001446414954879937</v>
      </c>
      <c r="H65" s="55">
        <v>423</v>
      </c>
      <c r="I65" s="57">
        <f t="shared" si="1"/>
        <v>0.00033152944689109504</v>
      </c>
      <c r="J65" s="58">
        <f t="shared" si="7"/>
        <v>0.0006944444444444445</v>
      </c>
      <c r="K65" s="58">
        <f t="shared" si="2"/>
        <v>0.0024723888462154764</v>
      </c>
      <c r="L65" s="16">
        <f t="shared" si="3"/>
        <v>343669.46679048985</v>
      </c>
      <c r="M65" s="59">
        <f t="shared" si="4"/>
        <v>343669.47</v>
      </c>
      <c r="N65" s="59">
        <f t="shared" si="6"/>
        <v>343669.47</v>
      </c>
      <c r="O65" s="59"/>
      <c r="P65" s="60" t="s">
        <v>34</v>
      </c>
      <c r="Q65" s="61">
        <f t="shared" si="5"/>
        <v>68.08032290015848</v>
      </c>
    </row>
    <row r="66" spans="1:17" ht="12.75">
      <c r="A66" s="53" t="s">
        <v>99</v>
      </c>
      <c r="B66" s="53">
        <f t="shared" si="9"/>
        <v>8</v>
      </c>
      <c r="C66" s="55" t="s">
        <v>107</v>
      </c>
      <c r="D66" s="55"/>
      <c r="E66" s="55" t="s">
        <v>47</v>
      </c>
      <c r="F66" s="56">
        <v>7225</v>
      </c>
      <c r="G66" s="57">
        <f t="shared" si="0"/>
        <v>0.002070195730785964</v>
      </c>
      <c r="H66" s="55">
        <v>687</v>
      </c>
      <c r="I66" s="57">
        <f t="shared" si="1"/>
        <v>0.0005384414421139061</v>
      </c>
      <c r="J66" s="58">
        <f t="shared" si="7"/>
        <v>0.0006944444444444445</v>
      </c>
      <c r="K66" s="58">
        <f t="shared" si="2"/>
        <v>0.0033030816173443144</v>
      </c>
      <c r="L66" s="16">
        <f t="shared" si="3"/>
        <v>459138.25405571173</v>
      </c>
      <c r="M66" s="59">
        <f t="shared" si="4"/>
        <v>459138.25</v>
      </c>
      <c r="N66" s="59">
        <f t="shared" si="6"/>
        <v>459138.25</v>
      </c>
      <c r="O66" s="59"/>
      <c r="P66" s="60" t="s">
        <v>34</v>
      </c>
      <c r="Q66" s="61">
        <f t="shared" si="5"/>
        <v>63.54854671280277</v>
      </c>
    </row>
    <row r="67" spans="1:17" ht="12.75">
      <c r="A67" s="53" t="s">
        <v>99</v>
      </c>
      <c r="B67" s="53">
        <f t="shared" si="9"/>
        <v>9</v>
      </c>
      <c r="C67" s="55" t="s">
        <v>108</v>
      </c>
      <c r="D67" s="55"/>
      <c r="E67" s="55" t="s">
        <v>47</v>
      </c>
      <c r="F67" s="56">
        <v>5628</v>
      </c>
      <c r="G67" s="57">
        <f t="shared" si="0"/>
        <v>0.0016126036779049696</v>
      </c>
      <c r="H67" s="55">
        <v>222</v>
      </c>
      <c r="I67" s="57">
        <f t="shared" si="1"/>
        <v>0.0001739941778010002</v>
      </c>
      <c r="J67" s="58">
        <f t="shared" si="7"/>
        <v>0.0006944444444444445</v>
      </c>
      <c r="K67" s="58">
        <f t="shared" si="2"/>
        <v>0.002481042300150414</v>
      </c>
      <c r="L67" s="16">
        <f t="shared" si="3"/>
        <v>344872.322847808</v>
      </c>
      <c r="M67" s="59">
        <f t="shared" si="4"/>
        <v>344872.32</v>
      </c>
      <c r="N67" s="59">
        <f t="shared" si="6"/>
        <v>344872.32</v>
      </c>
      <c r="O67" s="59"/>
      <c r="P67" s="60" t="s">
        <v>34</v>
      </c>
      <c r="Q67" s="61">
        <f t="shared" si="5"/>
        <v>61.27795309168444</v>
      </c>
    </row>
    <row r="68" spans="1:17" ht="12.75">
      <c r="A68" s="53" t="s">
        <v>99</v>
      </c>
      <c r="B68" s="53">
        <f t="shared" si="9"/>
        <v>10</v>
      </c>
      <c r="C68" s="55" t="s">
        <v>109</v>
      </c>
      <c r="D68" s="55"/>
      <c r="E68" s="55" t="s">
        <v>47</v>
      </c>
      <c r="F68" s="56">
        <v>1693</v>
      </c>
      <c r="G68" s="57">
        <f t="shared" si="0"/>
        <v>0.00048509915186444795</v>
      </c>
      <c r="H68" s="55">
        <v>142</v>
      </c>
      <c r="I68" s="57">
        <f t="shared" si="1"/>
        <v>0.00011129357318802717</v>
      </c>
      <c r="J68" s="58">
        <f t="shared" si="7"/>
        <v>0.0006944444444444445</v>
      </c>
      <c r="K68" s="58">
        <f t="shared" si="2"/>
        <v>0.0012908371694969195</v>
      </c>
      <c r="L68" s="16">
        <f t="shared" si="3"/>
        <v>179430.2390715803</v>
      </c>
      <c r="M68" s="59">
        <f t="shared" si="4"/>
        <v>179430.24</v>
      </c>
      <c r="N68" s="59">
        <f t="shared" si="6"/>
        <v>179430.24</v>
      </c>
      <c r="O68" s="59"/>
      <c r="P68" s="60" t="s">
        <v>34</v>
      </c>
      <c r="Q68" s="61">
        <f t="shared" si="5"/>
        <v>105.98360307147075</v>
      </c>
    </row>
    <row r="69" spans="1:17" ht="12.75">
      <c r="A69" s="53" t="s">
        <v>99</v>
      </c>
      <c r="B69" s="53">
        <f t="shared" si="9"/>
        <v>11</v>
      </c>
      <c r="C69" s="55" t="s">
        <v>110</v>
      </c>
      <c r="D69" s="55"/>
      <c r="E69" s="55" t="s">
        <v>47</v>
      </c>
      <c r="F69" s="56">
        <v>1970</v>
      </c>
      <c r="G69" s="57">
        <f t="shared" si="0"/>
        <v>0.0005644685937229549</v>
      </c>
      <c r="H69" s="55">
        <v>134</v>
      </c>
      <c r="I69" s="57">
        <f t="shared" si="1"/>
        <v>0.00010502351272672986</v>
      </c>
      <c r="J69" s="58">
        <f t="shared" si="7"/>
        <v>0.0006944444444444445</v>
      </c>
      <c r="K69" s="58">
        <f t="shared" si="2"/>
        <v>0.0013639365508941292</v>
      </c>
      <c r="L69" s="16">
        <f t="shared" si="3"/>
        <v>189591.27238393665</v>
      </c>
      <c r="M69" s="59">
        <f t="shared" si="4"/>
        <v>189591.27</v>
      </c>
      <c r="N69" s="59">
        <f t="shared" si="6"/>
        <v>189591.27</v>
      </c>
      <c r="O69" s="59"/>
      <c r="P69" s="60" t="s">
        <v>34</v>
      </c>
      <c r="Q69" s="61">
        <f t="shared" si="5"/>
        <v>96.2392233502538</v>
      </c>
    </row>
    <row r="70" spans="1:17" ht="12.75">
      <c r="A70" s="53" t="s">
        <v>99</v>
      </c>
      <c r="B70" s="53">
        <f t="shared" si="9"/>
        <v>12</v>
      </c>
      <c r="C70" s="55" t="s">
        <v>111</v>
      </c>
      <c r="D70" s="55"/>
      <c r="E70" s="55" t="s">
        <v>47</v>
      </c>
      <c r="F70" s="56">
        <v>2715</v>
      </c>
      <c r="G70" s="57">
        <f t="shared" si="0"/>
        <v>0.0007779351431257982</v>
      </c>
      <c r="H70" s="55">
        <v>204</v>
      </c>
      <c r="I70" s="57">
        <f t="shared" si="1"/>
        <v>0.00015988654176308126</v>
      </c>
      <c r="J70" s="58">
        <f t="shared" si="7"/>
        <v>0.0006944444444444445</v>
      </c>
      <c r="K70" s="58">
        <f t="shared" si="2"/>
        <v>0.0016322661293333238</v>
      </c>
      <c r="L70" s="16">
        <f t="shared" si="3"/>
        <v>226889.88877572</v>
      </c>
      <c r="M70" s="59">
        <f t="shared" si="4"/>
        <v>226889.89</v>
      </c>
      <c r="N70" s="59">
        <f t="shared" si="6"/>
        <v>226889.89</v>
      </c>
      <c r="O70" s="59"/>
      <c r="P70" s="60" t="s">
        <v>34</v>
      </c>
      <c r="Q70" s="61">
        <f t="shared" si="5"/>
        <v>83.56902025782689</v>
      </c>
    </row>
    <row r="71" spans="1:17" ht="12.75">
      <c r="A71" s="53" t="s">
        <v>99</v>
      </c>
      <c r="B71" s="53">
        <f t="shared" si="9"/>
        <v>13</v>
      </c>
      <c r="C71" s="55" t="s">
        <v>112</v>
      </c>
      <c r="D71" s="55"/>
      <c r="E71" s="55" t="s">
        <v>47</v>
      </c>
      <c r="F71" s="56">
        <v>1945</v>
      </c>
      <c r="G71" s="57">
        <f t="shared" si="0"/>
        <v>0.0005573052866960138</v>
      </c>
      <c r="H71" s="55">
        <v>139</v>
      </c>
      <c r="I71" s="57">
        <f t="shared" si="1"/>
        <v>0.00010894230051504068</v>
      </c>
      <c r="J71" s="58">
        <f t="shared" si="7"/>
        <v>0.0006944444444444445</v>
      </c>
      <c r="K71" s="58">
        <f t="shared" si="2"/>
        <v>0.0013606920316554991</v>
      </c>
      <c r="L71" s="16">
        <f t="shared" si="3"/>
        <v>189140.27447620934</v>
      </c>
      <c r="M71" s="59">
        <f t="shared" si="4"/>
        <v>189140.27</v>
      </c>
      <c r="N71" s="59">
        <f t="shared" si="6"/>
        <v>189140.27</v>
      </c>
      <c r="O71" s="59"/>
      <c r="P71" s="60" t="s">
        <v>34</v>
      </c>
      <c r="Q71" s="61">
        <f t="shared" si="5"/>
        <v>97.24435475578406</v>
      </c>
    </row>
    <row r="72" spans="1:17" ht="12.75">
      <c r="A72" s="53" t="s">
        <v>99</v>
      </c>
      <c r="B72" s="53">
        <f t="shared" si="9"/>
        <v>14</v>
      </c>
      <c r="C72" s="55" t="s">
        <v>113</v>
      </c>
      <c r="D72" s="55"/>
      <c r="E72" s="55" t="s">
        <v>47</v>
      </c>
      <c r="F72" s="56">
        <v>6817</v>
      </c>
      <c r="G72" s="57">
        <f t="shared" si="0"/>
        <v>0.001953290560106286</v>
      </c>
      <c r="H72" s="55">
        <v>455</v>
      </c>
      <c r="I72" s="57">
        <f t="shared" si="1"/>
        <v>0.00035660968873628423</v>
      </c>
      <c r="J72" s="58">
        <f t="shared" si="7"/>
        <v>0.0006944444444444445</v>
      </c>
      <c r="K72" s="58">
        <f t="shared" si="2"/>
        <v>0.0030043446932870145</v>
      </c>
      <c r="L72" s="16">
        <f t="shared" si="3"/>
        <v>417612.92540097487</v>
      </c>
      <c r="M72" s="59">
        <f t="shared" si="4"/>
        <v>417612.93</v>
      </c>
      <c r="N72" s="59">
        <f t="shared" si="6"/>
        <v>417612.93</v>
      </c>
      <c r="O72" s="59"/>
      <c r="P72" s="60" t="s">
        <v>34</v>
      </c>
      <c r="Q72" s="61">
        <f t="shared" si="5"/>
        <v>61.26051488924747</v>
      </c>
    </row>
    <row r="73" spans="1:17" ht="12.75">
      <c r="A73" s="53" t="s">
        <v>99</v>
      </c>
      <c r="B73" s="53">
        <f t="shared" si="9"/>
        <v>15</v>
      </c>
      <c r="C73" s="55" t="s">
        <v>114</v>
      </c>
      <c r="D73" s="55"/>
      <c r="E73" s="55" t="s">
        <v>47</v>
      </c>
      <c r="F73" s="56">
        <v>1332</v>
      </c>
      <c r="G73" s="57">
        <f t="shared" si="0"/>
        <v>0.0003816609983954192</v>
      </c>
      <c r="H73" s="55">
        <v>143</v>
      </c>
      <c r="I73" s="57">
        <f t="shared" si="1"/>
        <v>0.00011207733074568933</v>
      </c>
      <c r="J73" s="58">
        <f t="shared" si="7"/>
        <v>0.0006944444444444445</v>
      </c>
      <c r="K73" s="58">
        <f t="shared" si="2"/>
        <v>0.0011881827735855531</v>
      </c>
      <c r="L73" s="16">
        <f t="shared" si="3"/>
        <v>165160.97007671263</v>
      </c>
      <c r="M73" s="59">
        <f t="shared" si="4"/>
        <v>165160.97</v>
      </c>
      <c r="N73" s="59">
        <f t="shared" si="6"/>
        <v>165160.97</v>
      </c>
      <c r="O73" s="59"/>
      <c r="P73" s="60" t="s">
        <v>34</v>
      </c>
      <c r="Q73" s="61">
        <f t="shared" si="5"/>
        <v>123.99472222222222</v>
      </c>
    </row>
    <row r="74" spans="1:17" ht="12.75">
      <c r="A74" s="53" t="s">
        <v>99</v>
      </c>
      <c r="B74" s="53">
        <f t="shared" si="9"/>
        <v>16</v>
      </c>
      <c r="C74" s="55" t="s">
        <v>115</v>
      </c>
      <c r="D74" s="55"/>
      <c r="E74" s="55" t="s">
        <v>60</v>
      </c>
      <c r="F74" s="56">
        <v>1599</v>
      </c>
      <c r="G74" s="57">
        <f t="shared" si="0"/>
        <v>0.0004581651174431497</v>
      </c>
      <c r="H74" s="55">
        <v>136</v>
      </c>
      <c r="I74" s="57">
        <f t="shared" si="1"/>
        <v>0.00010659102784205419</v>
      </c>
      <c r="J74" s="58">
        <f t="shared" si="7"/>
        <v>0.0006944444444444445</v>
      </c>
      <c r="K74" s="58">
        <f t="shared" si="2"/>
        <v>0.0012592005897296482</v>
      </c>
      <c r="L74" s="16">
        <f t="shared" si="3"/>
        <v>175032.65957419027</v>
      </c>
      <c r="M74" s="59">
        <f t="shared" si="4"/>
        <v>175032.66</v>
      </c>
      <c r="N74" s="59">
        <f t="shared" si="6"/>
        <v>175032.66</v>
      </c>
      <c r="O74" s="59"/>
      <c r="P74" s="60" t="s">
        <v>34</v>
      </c>
      <c r="Q74" s="61">
        <f t="shared" si="5"/>
        <v>109.46382739212008</v>
      </c>
    </row>
    <row r="75" spans="1:17" ht="12.75">
      <c r="A75" s="53" t="s">
        <v>99</v>
      </c>
      <c r="B75" s="53">
        <f t="shared" si="9"/>
        <v>17</v>
      </c>
      <c r="C75" s="55" t="s">
        <v>116</v>
      </c>
      <c r="D75" s="55"/>
      <c r="E75" s="55" t="s">
        <v>60</v>
      </c>
      <c r="F75" s="56">
        <v>1963</v>
      </c>
      <c r="G75" s="57">
        <f aca="true" t="shared" si="10" ref="G75:G138">+F75/$F$371*0.49</f>
        <v>0.0005624628677554114</v>
      </c>
      <c r="H75" s="55">
        <v>200</v>
      </c>
      <c r="I75" s="57">
        <f aca="true" t="shared" si="11" ref="I75:I138">+H75/$H$371*0.21</f>
        <v>0.00015675151153243263</v>
      </c>
      <c r="J75" s="58">
        <f t="shared" si="7"/>
        <v>0.0006944444444444445</v>
      </c>
      <c r="K75" s="58">
        <f aca="true" t="shared" si="12" ref="K75:K138">+G75+I75+J75</f>
        <v>0.0014136588237322885</v>
      </c>
      <c r="L75" s="16">
        <f aca="true" t="shared" si="13" ref="L75:L138">+K75*$N$3</f>
        <v>196502.8174752593</v>
      </c>
      <c r="M75" s="59">
        <f aca="true" t="shared" si="14" ref="M75:M138">ROUND(L75,2)</f>
        <v>196502.82</v>
      </c>
      <c r="N75" s="59">
        <f t="shared" si="6"/>
        <v>196502.82</v>
      </c>
      <c r="O75" s="59"/>
      <c r="P75" s="60" t="s">
        <v>34</v>
      </c>
      <c r="Q75" s="61">
        <f aca="true" t="shared" si="15" ref="Q75:Q138">+M75/F75</f>
        <v>100.10332144676516</v>
      </c>
    </row>
    <row r="76" spans="1:17" ht="12.75">
      <c r="A76" s="53" t="s">
        <v>99</v>
      </c>
      <c r="B76" s="53">
        <f t="shared" si="9"/>
        <v>18</v>
      </c>
      <c r="C76" s="55" t="s">
        <v>117</v>
      </c>
      <c r="D76" s="55"/>
      <c r="E76" s="55" t="s">
        <v>60</v>
      </c>
      <c r="F76" s="55">
        <v>285</v>
      </c>
      <c r="G76" s="57">
        <f t="shared" si="10"/>
        <v>8.1661700107128E-05</v>
      </c>
      <c r="H76" s="55">
        <v>21</v>
      </c>
      <c r="I76" s="57">
        <f t="shared" si="11"/>
        <v>1.6458908710905426E-05</v>
      </c>
      <c r="J76" s="58">
        <f t="shared" si="7"/>
        <v>0.0006944444444444445</v>
      </c>
      <c r="K76" s="58">
        <f t="shared" si="12"/>
        <v>0.0007925650532624779</v>
      </c>
      <c r="L76" s="16">
        <f t="shared" si="13"/>
        <v>110168.92009864422</v>
      </c>
      <c r="M76" s="59">
        <f t="shared" si="14"/>
        <v>110168.92</v>
      </c>
      <c r="N76" s="59">
        <f aca="true" t="shared" si="16" ref="N76:N139">+M76</f>
        <v>110168.92</v>
      </c>
      <c r="O76" s="59"/>
      <c r="P76" s="60" t="s">
        <v>34</v>
      </c>
      <c r="Q76" s="61">
        <f t="shared" si="15"/>
        <v>386.55761403508774</v>
      </c>
    </row>
    <row r="77" spans="1:17" ht="12.75">
      <c r="A77" s="53" t="s">
        <v>99</v>
      </c>
      <c r="B77" s="53">
        <f t="shared" si="9"/>
        <v>19</v>
      </c>
      <c r="C77" s="55" t="s">
        <v>118</v>
      </c>
      <c r="D77" s="55"/>
      <c r="E77" s="55" t="s">
        <v>60</v>
      </c>
      <c r="F77" s="55">
        <v>519</v>
      </c>
      <c r="G77" s="57">
        <f t="shared" si="10"/>
        <v>0.00014871025387929623</v>
      </c>
      <c r="H77" s="55">
        <v>44</v>
      </c>
      <c r="I77" s="57">
        <f t="shared" si="11"/>
        <v>3.448533253713518E-05</v>
      </c>
      <c r="J77" s="58">
        <f aca="true" t="shared" si="17" ref="J77:J140">1/360*0.25</f>
        <v>0.0006944444444444445</v>
      </c>
      <c r="K77" s="58">
        <f t="shared" si="12"/>
        <v>0.0008776400308608759</v>
      </c>
      <c r="L77" s="16">
        <f t="shared" si="13"/>
        <v>121994.59720975433</v>
      </c>
      <c r="M77" s="59">
        <f t="shared" si="14"/>
        <v>121994.6</v>
      </c>
      <c r="N77" s="59">
        <f t="shared" si="16"/>
        <v>121994.6</v>
      </c>
      <c r="O77" s="59"/>
      <c r="P77" s="60" t="s">
        <v>34</v>
      </c>
      <c r="Q77" s="61">
        <f t="shared" si="15"/>
        <v>235.05703275529865</v>
      </c>
    </row>
    <row r="78" spans="1:17" ht="12.75">
      <c r="A78" s="53" t="s">
        <v>99</v>
      </c>
      <c r="B78" s="53">
        <f t="shared" si="9"/>
        <v>20</v>
      </c>
      <c r="C78" s="55" t="s">
        <v>119</v>
      </c>
      <c r="D78" s="55"/>
      <c r="E78" s="55" t="s">
        <v>60</v>
      </c>
      <c r="F78" s="55">
        <v>878</v>
      </c>
      <c r="G78" s="57">
        <f t="shared" si="10"/>
        <v>0.0002515753427861697</v>
      </c>
      <c r="H78" s="55">
        <v>93</v>
      </c>
      <c r="I78" s="57">
        <f t="shared" si="11"/>
        <v>7.288945286258117E-05</v>
      </c>
      <c r="J78" s="58">
        <f t="shared" si="17"/>
        <v>0.0006944444444444445</v>
      </c>
      <c r="K78" s="58">
        <f t="shared" si="12"/>
        <v>0.0010189092400931955</v>
      </c>
      <c r="L78" s="16">
        <f t="shared" si="13"/>
        <v>141631.44110067445</v>
      </c>
      <c r="M78" s="59">
        <f t="shared" si="14"/>
        <v>141631.44</v>
      </c>
      <c r="N78" s="59">
        <f t="shared" si="16"/>
        <v>141631.44</v>
      </c>
      <c r="O78" s="59"/>
      <c r="P78" s="60" t="s">
        <v>34</v>
      </c>
      <c r="Q78" s="61">
        <f t="shared" si="15"/>
        <v>161.31143507972666</v>
      </c>
    </row>
    <row r="79" spans="1:17" ht="12.75">
      <c r="A79" s="53" t="s">
        <v>99</v>
      </c>
      <c r="B79" s="53">
        <f t="shared" si="9"/>
        <v>21</v>
      </c>
      <c r="C79" s="55" t="s">
        <v>120</v>
      </c>
      <c r="D79" s="55"/>
      <c r="E79" s="55" t="s">
        <v>60</v>
      </c>
      <c r="F79" s="55">
        <v>314</v>
      </c>
      <c r="G79" s="57">
        <f t="shared" si="10"/>
        <v>8.99711362583796E-05</v>
      </c>
      <c r="H79" s="55">
        <v>44</v>
      </c>
      <c r="I79" s="57">
        <f t="shared" si="11"/>
        <v>3.448533253713518E-05</v>
      </c>
      <c r="J79" s="58">
        <f t="shared" si="17"/>
        <v>0.0006944444444444445</v>
      </c>
      <c r="K79" s="58">
        <f t="shared" si="12"/>
        <v>0.0008189009132399593</v>
      </c>
      <c r="L79" s="16">
        <f t="shared" si="13"/>
        <v>113829.68364309406</v>
      </c>
      <c r="M79" s="59">
        <f t="shared" si="14"/>
        <v>113829.68</v>
      </c>
      <c r="N79" s="59">
        <f t="shared" si="16"/>
        <v>113829.68</v>
      </c>
      <c r="O79" s="59"/>
      <c r="P79" s="60" t="s">
        <v>34</v>
      </c>
      <c r="Q79" s="61">
        <f t="shared" si="15"/>
        <v>362.5149044585987</v>
      </c>
    </row>
    <row r="80" spans="1:17" ht="12.75">
      <c r="A80" s="53" t="s">
        <v>99</v>
      </c>
      <c r="B80" s="53">
        <f t="shared" si="9"/>
        <v>22</v>
      </c>
      <c r="C80" s="55" t="s">
        <v>121</v>
      </c>
      <c r="D80" s="55"/>
      <c r="E80" s="55" t="s">
        <v>60</v>
      </c>
      <c r="F80" s="56">
        <v>1610</v>
      </c>
      <c r="G80" s="57">
        <f t="shared" si="10"/>
        <v>0.00046131697253500373</v>
      </c>
      <c r="H80" s="55">
        <v>155</v>
      </c>
      <c r="I80" s="57">
        <f t="shared" si="11"/>
        <v>0.00012148242143763529</v>
      </c>
      <c r="J80" s="58">
        <f t="shared" si="17"/>
        <v>0.0006944444444444445</v>
      </c>
      <c r="K80" s="58">
        <f t="shared" si="12"/>
        <v>0.0012772438384170835</v>
      </c>
      <c r="L80" s="16">
        <f t="shared" si="13"/>
        <v>177540.72527148985</v>
      </c>
      <c r="M80" s="59">
        <f t="shared" si="14"/>
        <v>177540.73</v>
      </c>
      <c r="N80" s="59">
        <f t="shared" si="16"/>
        <v>177540.73</v>
      </c>
      <c r="O80" s="59"/>
      <c r="P80" s="60" t="s">
        <v>34</v>
      </c>
      <c r="Q80" s="61">
        <f t="shared" si="15"/>
        <v>110.27374534161491</v>
      </c>
    </row>
    <row r="81" spans="1:17" ht="12.75">
      <c r="A81" s="53" t="s">
        <v>99</v>
      </c>
      <c r="B81" s="53">
        <f t="shared" si="9"/>
        <v>23</v>
      </c>
      <c r="C81" s="55" t="s">
        <v>122</v>
      </c>
      <c r="D81" s="55"/>
      <c r="E81" s="55" t="s">
        <v>60</v>
      </c>
      <c r="F81" s="55">
        <v>280</v>
      </c>
      <c r="G81" s="57">
        <f t="shared" si="10"/>
        <v>8.022903870173978E-05</v>
      </c>
      <c r="H81" s="55">
        <v>21</v>
      </c>
      <c r="I81" s="57">
        <f t="shared" si="11"/>
        <v>1.6458908710905426E-05</v>
      </c>
      <c r="J81" s="58">
        <f t="shared" si="17"/>
        <v>0.0006944444444444445</v>
      </c>
      <c r="K81" s="58">
        <f t="shared" si="12"/>
        <v>0.0007911323918570897</v>
      </c>
      <c r="L81" s="16">
        <f t="shared" si="13"/>
        <v>109969.77586531104</v>
      </c>
      <c r="M81" s="59">
        <f t="shared" si="14"/>
        <v>109969.78</v>
      </c>
      <c r="N81" s="59">
        <f t="shared" si="16"/>
        <v>109969.78</v>
      </c>
      <c r="O81" s="59"/>
      <c r="P81" s="60" t="s">
        <v>34</v>
      </c>
      <c r="Q81" s="61">
        <f t="shared" si="15"/>
        <v>392.7492142857143</v>
      </c>
    </row>
    <row r="82" spans="1:17" ht="12.75">
      <c r="A82" s="53" t="s">
        <v>99</v>
      </c>
      <c r="B82" s="53">
        <f t="shared" si="9"/>
        <v>24</v>
      </c>
      <c r="C82" s="55" t="s">
        <v>123</v>
      </c>
      <c r="D82" s="55"/>
      <c r="E82" s="55" t="s">
        <v>60</v>
      </c>
      <c r="F82" s="55">
        <v>187</v>
      </c>
      <c r="G82" s="57">
        <f t="shared" si="10"/>
        <v>5.3581536561519066E-05</v>
      </c>
      <c r="H82" s="55">
        <v>35</v>
      </c>
      <c r="I82" s="57">
        <f t="shared" si="11"/>
        <v>2.743151451817571E-05</v>
      </c>
      <c r="J82" s="58">
        <f t="shared" si="17"/>
        <v>0.0006944444444444445</v>
      </c>
      <c r="K82" s="58">
        <f t="shared" si="12"/>
        <v>0.0007754574955241392</v>
      </c>
      <c r="L82" s="16">
        <f t="shared" si="13"/>
        <v>107790.91825034193</v>
      </c>
      <c r="M82" s="59">
        <f t="shared" si="14"/>
        <v>107790.92</v>
      </c>
      <c r="N82" s="59">
        <f t="shared" si="16"/>
        <v>107790.92</v>
      </c>
      <c r="O82" s="59"/>
      <c r="P82" s="60" t="s">
        <v>34</v>
      </c>
      <c r="Q82" s="64">
        <f t="shared" si="15"/>
        <v>576.4220320855615</v>
      </c>
    </row>
    <row r="83" spans="1:17" ht="12.75">
      <c r="A83" s="53" t="s">
        <v>99</v>
      </c>
      <c r="B83" s="53">
        <f t="shared" si="9"/>
        <v>25</v>
      </c>
      <c r="C83" s="55" t="s">
        <v>124</v>
      </c>
      <c r="D83" s="55"/>
      <c r="E83" s="55" t="s">
        <v>60</v>
      </c>
      <c r="F83" s="55">
        <v>419</v>
      </c>
      <c r="G83" s="57">
        <f t="shared" si="10"/>
        <v>0.00012005702577153204</v>
      </c>
      <c r="H83" s="55">
        <v>43</v>
      </c>
      <c r="I83" s="57">
        <f t="shared" si="11"/>
        <v>3.370157497947302E-05</v>
      </c>
      <c r="J83" s="58">
        <f t="shared" si="17"/>
        <v>0.0006944444444444445</v>
      </c>
      <c r="K83" s="58">
        <f t="shared" si="12"/>
        <v>0.0008482030451954496</v>
      </c>
      <c r="L83" s="16">
        <f t="shared" si="13"/>
        <v>117902.76789130307</v>
      </c>
      <c r="M83" s="59">
        <f t="shared" si="14"/>
        <v>117902.77</v>
      </c>
      <c r="N83" s="59">
        <f t="shared" si="16"/>
        <v>117902.77</v>
      </c>
      <c r="O83" s="59"/>
      <c r="P83" s="60" t="s">
        <v>34</v>
      </c>
      <c r="Q83" s="61">
        <f t="shared" si="15"/>
        <v>281.39085918854414</v>
      </c>
    </row>
    <row r="84" spans="1:18" ht="12.75">
      <c r="A84" s="53" t="s">
        <v>99</v>
      </c>
      <c r="B84" s="53">
        <f t="shared" si="9"/>
        <v>26</v>
      </c>
      <c r="C84" s="55" t="s">
        <v>125</v>
      </c>
      <c r="D84" s="55"/>
      <c r="E84" s="55" t="s">
        <v>60</v>
      </c>
      <c r="F84" s="56">
        <v>1450</v>
      </c>
      <c r="G84" s="57">
        <f t="shared" si="10"/>
        <v>0.000415471807562581</v>
      </c>
      <c r="H84" s="55">
        <v>112</v>
      </c>
      <c r="I84" s="57">
        <f t="shared" si="11"/>
        <v>8.778084645816227E-05</v>
      </c>
      <c r="J84" s="58">
        <f t="shared" si="17"/>
        <v>0.0006944444444444445</v>
      </c>
      <c r="K84" s="58">
        <f t="shared" si="12"/>
        <v>0.0011976970984651876</v>
      </c>
      <c r="L84" s="16">
        <f t="shared" si="13"/>
        <v>166483.48977795648</v>
      </c>
      <c r="M84" s="59">
        <f t="shared" si="14"/>
        <v>166483.49</v>
      </c>
      <c r="N84" s="59">
        <f t="shared" si="16"/>
        <v>166483.49</v>
      </c>
      <c r="O84" s="59"/>
      <c r="P84" s="60" t="s">
        <v>34</v>
      </c>
      <c r="Q84" s="61">
        <f t="shared" si="15"/>
        <v>114.8162</v>
      </c>
      <c r="R84" s="65"/>
    </row>
    <row r="85" spans="1:17" ht="12.75">
      <c r="A85" s="53" t="s">
        <v>99</v>
      </c>
      <c r="B85" s="53">
        <f t="shared" si="9"/>
        <v>27</v>
      </c>
      <c r="C85" s="55" t="s">
        <v>126</v>
      </c>
      <c r="D85" s="55"/>
      <c r="E85" s="55" t="s">
        <v>60</v>
      </c>
      <c r="F85" s="55">
        <v>115</v>
      </c>
      <c r="G85" s="57">
        <f t="shared" si="10"/>
        <v>3.295121232392884E-05</v>
      </c>
      <c r="H85" s="55">
        <v>8</v>
      </c>
      <c r="I85" s="57">
        <f t="shared" si="11"/>
        <v>6.270060461297305E-06</v>
      </c>
      <c r="J85" s="58">
        <f t="shared" si="17"/>
        <v>0.0006944444444444445</v>
      </c>
      <c r="K85" s="58">
        <f t="shared" si="12"/>
        <v>0.0007336657172296706</v>
      </c>
      <c r="L85" s="16">
        <f t="shared" si="13"/>
        <v>101981.7356920759</v>
      </c>
      <c r="M85" s="59">
        <f t="shared" si="14"/>
        <v>101981.74</v>
      </c>
      <c r="N85" s="59">
        <f t="shared" si="16"/>
        <v>101981.74</v>
      </c>
      <c r="O85" s="59"/>
      <c r="P85" s="60" t="s">
        <v>34</v>
      </c>
      <c r="Q85" s="64">
        <f t="shared" si="15"/>
        <v>886.7977391304348</v>
      </c>
    </row>
    <row r="86" spans="1:17" ht="12.75">
      <c r="A86" s="53" t="s">
        <v>99</v>
      </c>
      <c r="B86" s="53">
        <f t="shared" si="9"/>
        <v>28</v>
      </c>
      <c r="C86" s="55" t="s">
        <v>127</v>
      </c>
      <c r="D86" s="55"/>
      <c r="E86" s="55" t="s">
        <v>60</v>
      </c>
      <c r="F86" s="55">
        <v>445</v>
      </c>
      <c r="G86" s="57">
        <f t="shared" si="10"/>
        <v>0.0001275068650795507</v>
      </c>
      <c r="H86" s="55">
        <v>68</v>
      </c>
      <c r="I86" s="57">
        <f t="shared" si="11"/>
        <v>5.3295513921027096E-05</v>
      </c>
      <c r="J86" s="58">
        <f t="shared" si="17"/>
        <v>0.0006944444444444445</v>
      </c>
      <c r="K86" s="58">
        <f t="shared" si="12"/>
        <v>0.0008752468234450223</v>
      </c>
      <c r="L86" s="16">
        <f t="shared" si="13"/>
        <v>121661.93419932843</v>
      </c>
      <c r="M86" s="59">
        <f t="shared" si="14"/>
        <v>121661.93</v>
      </c>
      <c r="N86" s="59">
        <f t="shared" si="16"/>
        <v>121661.93</v>
      </c>
      <c r="O86" s="59"/>
      <c r="P86" s="60" t="s">
        <v>34</v>
      </c>
      <c r="Q86" s="61">
        <f t="shared" si="15"/>
        <v>273.39759550561797</v>
      </c>
    </row>
    <row r="87" spans="1:17" ht="12.75">
      <c r="A87" s="53" t="s">
        <v>99</v>
      </c>
      <c r="B87" s="53">
        <f t="shared" si="9"/>
        <v>29</v>
      </c>
      <c r="C87" s="55" t="s">
        <v>128</v>
      </c>
      <c r="D87" s="55"/>
      <c r="E87" s="55" t="s">
        <v>60</v>
      </c>
      <c r="F87" s="55">
        <v>529</v>
      </c>
      <c r="G87" s="57">
        <f t="shared" si="10"/>
        <v>0.00015157557669007266</v>
      </c>
      <c r="H87" s="55">
        <v>35</v>
      </c>
      <c r="I87" s="57">
        <f t="shared" si="11"/>
        <v>2.743151451817571E-05</v>
      </c>
      <c r="J87" s="58">
        <f t="shared" si="17"/>
        <v>0.0006944444444444445</v>
      </c>
      <c r="K87" s="58">
        <f t="shared" si="12"/>
        <v>0.0008734515356526929</v>
      </c>
      <c r="L87" s="16">
        <f t="shared" si="13"/>
        <v>121412.38381033127</v>
      </c>
      <c r="M87" s="59">
        <f t="shared" si="14"/>
        <v>121412.38</v>
      </c>
      <c r="N87" s="59">
        <f t="shared" si="16"/>
        <v>121412.38</v>
      </c>
      <c r="O87" s="59"/>
      <c r="P87" s="60" t="s">
        <v>34</v>
      </c>
      <c r="Q87" s="61">
        <f t="shared" si="15"/>
        <v>229.5130056710775</v>
      </c>
    </row>
    <row r="88" spans="1:17" ht="12.75">
      <c r="A88" s="53" t="s">
        <v>99</v>
      </c>
      <c r="B88" s="53">
        <f t="shared" si="9"/>
        <v>30</v>
      </c>
      <c r="C88" s="55" t="s">
        <v>129</v>
      </c>
      <c r="D88" s="55"/>
      <c r="E88" s="55" t="s">
        <v>60</v>
      </c>
      <c r="F88" s="55">
        <v>528</v>
      </c>
      <c r="G88" s="57">
        <f t="shared" si="10"/>
        <v>0.00015128904440899502</v>
      </c>
      <c r="H88" s="55">
        <v>35</v>
      </c>
      <c r="I88" s="57">
        <f t="shared" si="11"/>
        <v>2.743151451817571E-05</v>
      </c>
      <c r="J88" s="58">
        <f t="shared" si="17"/>
        <v>0.0006944444444444445</v>
      </c>
      <c r="K88" s="58">
        <f t="shared" si="12"/>
        <v>0.0008731650033716152</v>
      </c>
      <c r="L88" s="16">
        <f t="shared" si="13"/>
        <v>121372.55496366463</v>
      </c>
      <c r="M88" s="59">
        <f t="shared" si="14"/>
        <v>121372.55</v>
      </c>
      <c r="N88" s="59">
        <f t="shared" si="16"/>
        <v>121372.55</v>
      </c>
      <c r="O88" s="59"/>
      <c r="P88" s="60" t="s">
        <v>34</v>
      </c>
      <c r="Q88" s="61">
        <f t="shared" si="15"/>
        <v>229.8722537878788</v>
      </c>
    </row>
    <row r="89" spans="1:17" ht="12.75">
      <c r="A89" s="53" t="s">
        <v>99</v>
      </c>
      <c r="B89" s="53">
        <f t="shared" si="9"/>
        <v>31</v>
      </c>
      <c r="C89" s="55" t="s">
        <v>130</v>
      </c>
      <c r="D89" s="55"/>
      <c r="E89" s="55" t="s">
        <v>60</v>
      </c>
      <c r="F89" s="55">
        <v>486</v>
      </c>
      <c r="G89" s="57">
        <f t="shared" si="10"/>
        <v>0.00013925468860373404</v>
      </c>
      <c r="H89" s="55">
        <v>47</v>
      </c>
      <c r="I89" s="57">
        <f t="shared" si="11"/>
        <v>3.683660521012167E-05</v>
      </c>
      <c r="J89" s="58">
        <f t="shared" si="17"/>
        <v>0.0006944444444444445</v>
      </c>
      <c r="K89" s="58">
        <f t="shared" si="12"/>
        <v>0.0008705357382583002</v>
      </c>
      <c r="L89" s="16">
        <f t="shared" si="13"/>
        <v>121007.0792251185</v>
      </c>
      <c r="M89" s="59">
        <f t="shared" si="14"/>
        <v>121007.08</v>
      </c>
      <c r="N89" s="59">
        <f t="shared" si="16"/>
        <v>121007.08</v>
      </c>
      <c r="O89" s="59"/>
      <c r="P89" s="60" t="s">
        <v>34</v>
      </c>
      <c r="Q89" s="61">
        <f t="shared" si="15"/>
        <v>248.98576131687244</v>
      </c>
    </row>
    <row r="90" spans="1:17" ht="12.75">
      <c r="A90" s="53" t="s">
        <v>99</v>
      </c>
      <c r="B90" s="53">
        <f t="shared" si="9"/>
        <v>32</v>
      </c>
      <c r="C90" s="55" t="s">
        <v>131</v>
      </c>
      <c r="D90" s="55"/>
      <c r="E90" s="55" t="s">
        <v>60</v>
      </c>
      <c r="F90" s="55">
        <v>551</v>
      </c>
      <c r="G90" s="57">
        <f t="shared" si="10"/>
        <v>0.00015787928687378076</v>
      </c>
      <c r="H90" s="55">
        <v>45</v>
      </c>
      <c r="I90" s="57">
        <f t="shared" si="11"/>
        <v>3.526909009479734E-05</v>
      </c>
      <c r="J90" s="58">
        <f t="shared" si="17"/>
        <v>0.0006944444444444445</v>
      </c>
      <c r="K90" s="58">
        <f t="shared" si="12"/>
        <v>0.0008875928214130225</v>
      </c>
      <c r="L90" s="16">
        <f t="shared" si="13"/>
        <v>123378.06495487437</v>
      </c>
      <c r="M90" s="59">
        <f t="shared" si="14"/>
        <v>123378.06</v>
      </c>
      <c r="N90" s="59">
        <f t="shared" si="16"/>
        <v>123378.06</v>
      </c>
      <c r="O90" s="59"/>
      <c r="P90" s="60" t="s">
        <v>34</v>
      </c>
      <c r="Q90" s="61">
        <f t="shared" si="15"/>
        <v>223.91662431941924</v>
      </c>
    </row>
    <row r="91" spans="1:17" ht="12.75">
      <c r="A91" s="53" t="s">
        <v>99</v>
      </c>
      <c r="B91" s="53">
        <f t="shared" si="9"/>
        <v>33</v>
      </c>
      <c r="C91" s="55" t="s">
        <v>132</v>
      </c>
      <c r="D91" s="55"/>
      <c r="E91" s="55" t="s">
        <v>60</v>
      </c>
      <c r="F91" s="55">
        <v>711</v>
      </c>
      <c r="G91" s="57">
        <f t="shared" si="10"/>
        <v>0.0002037244518462035</v>
      </c>
      <c r="H91" s="55">
        <v>27</v>
      </c>
      <c r="I91" s="57">
        <f t="shared" si="11"/>
        <v>2.1161454056878403E-05</v>
      </c>
      <c r="J91" s="58">
        <f t="shared" si="17"/>
        <v>0.0006944444444444445</v>
      </c>
      <c r="K91" s="58">
        <f t="shared" si="12"/>
        <v>0.0009193303503475264</v>
      </c>
      <c r="L91" s="16">
        <f t="shared" si="13"/>
        <v>127789.6766893572</v>
      </c>
      <c r="M91" s="59">
        <f t="shared" si="14"/>
        <v>127789.68</v>
      </c>
      <c r="N91" s="59">
        <f t="shared" si="16"/>
        <v>127789.68</v>
      </c>
      <c r="O91" s="59"/>
      <c r="P91" s="60" t="s">
        <v>34</v>
      </c>
      <c r="Q91" s="61">
        <f t="shared" si="15"/>
        <v>179.73232067510548</v>
      </c>
    </row>
    <row r="92" spans="1:17" ht="12.75">
      <c r="A92" s="53" t="s">
        <v>99</v>
      </c>
      <c r="B92" s="53">
        <f t="shared" si="9"/>
        <v>34</v>
      </c>
      <c r="C92" s="55" t="s">
        <v>133</v>
      </c>
      <c r="D92" s="55"/>
      <c r="E92" s="55" t="s">
        <v>60</v>
      </c>
      <c r="F92" s="55">
        <v>840</v>
      </c>
      <c r="G92" s="57">
        <f t="shared" si="10"/>
        <v>0.0002406871161052193</v>
      </c>
      <c r="H92" s="55">
        <v>48</v>
      </c>
      <c r="I92" s="57">
        <f t="shared" si="11"/>
        <v>3.762036276778383E-05</v>
      </c>
      <c r="J92" s="58">
        <f t="shared" si="17"/>
        <v>0.0006944444444444445</v>
      </c>
      <c r="K92" s="58">
        <f t="shared" si="12"/>
        <v>0.0009727519233174477</v>
      </c>
      <c r="L92" s="16">
        <f t="shared" si="13"/>
        <v>135215.43559689517</v>
      </c>
      <c r="M92" s="59">
        <f t="shared" si="14"/>
        <v>135215.44</v>
      </c>
      <c r="N92" s="59">
        <f t="shared" si="16"/>
        <v>135215.44</v>
      </c>
      <c r="O92" s="59"/>
      <c r="P92" s="60" t="s">
        <v>34</v>
      </c>
      <c r="Q92" s="61">
        <f t="shared" si="15"/>
        <v>160.9707619047619</v>
      </c>
    </row>
    <row r="93" spans="1:17" ht="12.75">
      <c r="A93" s="53" t="s">
        <v>99</v>
      </c>
      <c r="B93" s="53">
        <f t="shared" si="9"/>
        <v>35</v>
      </c>
      <c r="C93" s="55" t="s">
        <v>134</v>
      </c>
      <c r="D93" s="55"/>
      <c r="E93" s="55" t="s">
        <v>60</v>
      </c>
      <c r="F93" s="55">
        <v>977</v>
      </c>
      <c r="G93" s="57">
        <f t="shared" si="10"/>
        <v>0.00027994203861285633</v>
      </c>
      <c r="H93" s="55">
        <v>121</v>
      </c>
      <c r="I93" s="57">
        <f t="shared" si="11"/>
        <v>9.483466447712174E-05</v>
      </c>
      <c r="J93" s="58">
        <f t="shared" si="17"/>
        <v>0.0006944444444444445</v>
      </c>
      <c r="K93" s="58">
        <f t="shared" si="12"/>
        <v>0.0010692211475344226</v>
      </c>
      <c r="L93" s="16">
        <f t="shared" si="13"/>
        <v>148624.94717072733</v>
      </c>
      <c r="M93" s="59">
        <f t="shared" si="14"/>
        <v>148624.95</v>
      </c>
      <c r="N93" s="59">
        <f t="shared" si="16"/>
        <v>148624.95</v>
      </c>
      <c r="O93" s="59"/>
      <c r="P93" s="60" t="s">
        <v>34</v>
      </c>
      <c r="Q93" s="61">
        <f t="shared" si="15"/>
        <v>152.12379733879223</v>
      </c>
    </row>
    <row r="94" spans="1:17" ht="12.75">
      <c r="A94" s="53" t="s">
        <v>99</v>
      </c>
      <c r="B94" s="53">
        <f t="shared" si="9"/>
        <v>36</v>
      </c>
      <c r="C94" s="55" t="s">
        <v>135</v>
      </c>
      <c r="D94" s="55"/>
      <c r="E94" s="55" t="s">
        <v>60</v>
      </c>
      <c r="F94" s="55">
        <v>200</v>
      </c>
      <c r="G94" s="57">
        <f t="shared" si="10"/>
        <v>5.730645621552841E-05</v>
      </c>
      <c r="H94" s="55">
        <v>16</v>
      </c>
      <c r="I94" s="57">
        <f t="shared" si="11"/>
        <v>1.254012092259461E-05</v>
      </c>
      <c r="J94" s="58">
        <f t="shared" si="17"/>
        <v>0.0006944444444444445</v>
      </c>
      <c r="K94" s="58">
        <f t="shared" si="12"/>
        <v>0.0007642910215825675</v>
      </c>
      <c r="L94" s="16">
        <f t="shared" si="13"/>
        <v>106238.74487304164</v>
      </c>
      <c r="M94" s="59">
        <f t="shared" si="14"/>
        <v>106238.74</v>
      </c>
      <c r="N94" s="59">
        <f t="shared" si="16"/>
        <v>106238.74</v>
      </c>
      <c r="O94" s="59"/>
      <c r="P94" s="60" t="s">
        <v>34</v>
      </c>
      <c r="Q94" s="64">
        <f t="shared" si="15"/>
        <v>531.1937</v>
      </c>
    </row>
    <row r="95" spans="1:17" ht="12.75">
      <c r="A95" s="53" t="s">
        <v>99</v>
      </c>
      <c r="B95" s="53">
        <f t="shared" si="9"/>
        <v>37</v>
      </c>
      <c r="C95" s="55" t="s">
        <v>136</v>
      </c>
      <c r="D95" s="55"/>
      <c r="E95" s="55" t="s">
        <v>60</v>
      </c>
      <c r="F95" s="55">
        <v>247</v>
      </c>
      <c r="G95" s="57">
        <f t="shared" si="10"/>
        <v>7.077347342617758E-05</v>
      </c>
      <c r="H95" s="55">
        <v>44</v>
      </c>
      <c r="I95" s="57">
        <f t="shared" si="11"/>
        <v>3.448533253713518E-05</v>
      </c>
      <c r="J95" s="58">
        <f t="shared" si="17"/>
        <v>0.0006944444444444445</v>
      </c>
      <c r="K95" s="58">
        <f t="shared" si="12"/>
        <v>0.0007997032504077573</v>
      </c>
      <c r="L95" s="16">
        <f t="shared" si="13"/>
        <v>111161.15091642948</v>
      </c>
      <c r="M95" s="59">
        <f t="shared" si="14"/>
        <v>111161.15</v>
      </c>
      <c r="N95" s="59">
        <f t="shared" si="16"/>
        <v>111161.15</v>
      </c>
      <c r="O95" s="59"/>
      <c r="P95" s="60" t="s">
        <v>34</v>
      </c>
      <c r="Q95" s="64">
        <f t="shared" si="15"/>
        <v>450.0451417004048</v>
      </c>
    </row>
    <row r="96" spans="1:17" ht="12.75">
      <c r="A96" s="53" t="s">
        <v>99</v>
      </c>
      <c r="B96" s="53">
        <f t="shared" si="9"/>
        <v>38</v>
      </c>
      <c r="C96" s="55" t="s">
        <v>137</v>
      </c>
      <c r="D96" s="55"/>
      <c r="E96" s="55" t="s">
        <v>60</v>
      </c>
      <c r="F96" s="55">
        <v>351</v>
      </c>
      <c r="G96" s="57">
        <f t="shared" si="10"/>
        <v>0.00010057283065825236</v>
      </c>
      <c r="H96" s="55">
        <v>79</v>
      </c>
      <c r="I96" s="57">
        <f t="shared" si="11"/>
        <v>6.191684705531088E-05</v>
      </c>
      <c r="J96" s="58">
        <f t="shared" si="17"/>
        <v>0.0006944444444444445</v>
      </c>
      <c r="K96" s="58">
        <f t="shared" si="12"/>
        <v>0.0008569341221580077</v>
      </c>
      <c r="L96" s="16">
        <f t="shared" si="13"/>
        <v>119116.41378232955</v>
      </c>
      <c r="M96" s="59">
        <f t="shared" si="14"/>
        <v>119116.41</v>
      </c>
      <c r="N96" s="59">
        <f t="shared" si="16"/>
        <v>119116.41</v>
      </c>
      <c r="O96" s="59"/>
      <c r="P96" s="60" t="s">
        <v>34</v>
      </c>
      <c r="Q96" s="61">
        <f t="shared" si="15"/>
        <v>339.3629914529915</v>
      </c>
    </row>
    <row r="97" spans="1:17" ht="12.75">
      <c r="A97" s="53" t="s">
        <v>99</v>
      </c>
      <c r="B97" s="53">
        <f t="shared" si="9"/>
        <v>39</v>
      </c>
      <c r="C97" s="55" t="s">
        <v>138</v>
      </c>
      <c r="D97" s="55"/>
      <c r="E97" s="55" t="s">
        <v>60</v>
      </c>
      <c r="F97" s="55">
        <v>471</v>
      </c>
      <c r="G97" s="57">
        <f t="shared" si="10"/>
        <v>0.0001349567043875694</v>
      </c>
      <c r="H97" s="55">
        <v>31</v>
      </c>
      <c r="I97" s="57">
        <f t="shared" si="11"/>
        <v>2.4296484287527058E-05</v>
      </c>
      <c r="J97" s="58">
        <f t="shared" si="17"/>
        <v>0.0006944444444444445</v>
      </c>
      <c r="K97" s="58">
        <f t="shared" si="12"/>
        <v>0.0008536976331195409</v>
      </c>
      <c r="L97" s="16">
        <f t="shared" si="13"/>
        <v>118666.53209651554</v>
      </c>
      <c r="M97" s="59">
        <f t="shared" si="14"/>
        <v>118666.53</v>
      </c>
      <c r="N97" s="59">
        <f t="shared" si="16"/>
        <v>118666.53</v>
      </c>
      <c r="O97" s="59"/>
      <c r="P97" s="60" t="s">
        <v>34</v>
      </c>
      <c r="Q97" s="61">
        <f t="shared" si="15"/>
        <v>251.94592356687897</v>
      </c>
    </row>
    <row r="98" spans="1:17" ht="12.75">
      <c r="A98" s="53" t="s">
        <v>99</v>
      </c>
      <c r="B98" s="53">
        <f t="shared" si="9"/>
        <v>40</v>
      </c>
      <c r="C98" s="55" t="s">
        <v>139</v>
      </c>
      <c r="D98" s="55"/>
      <c r="E98" s="55" t="s">
        <v>60</v>
      </c>
      <c r="F98" s="55">
        <v>143</v>
      </c>
      <c r="G98" s="57">
        <f t="shared" si="10"/>
        <v>4.097411619410281E-05</v>
      </c>
      <c r="H98" s="55">
        <v>4</v>
      </c>
      <c r="I98" s="57">
        <f t="shared" si="11"/>
        <v>3.1350302306486526E-06</v>
      </c>
      <c r="J98" s="58">
        <f t="shared" si="17"/>
        <v>0.0006944444444444445</v>
      </c>
      <c r="K98" s="58">
        <f t="shared" si="12"/>
        <v>0.0007385535908691959</v>
      </c>
      <c r="L98" s="16">
        <f t="shared" si="13"/>
        <v>102661.16479159084</v>
      </c>
      <c r="M98" s="59">
        <f t="shared" si="14"/>
        <v>102661.16</v>
      </c>
      <c r="N98" s="59">
        <f t="shared" si="16"/>
        <v>102661.16</v>
      </c>
      <c r="O98" s="59"/>
      <c r="P98" s="60" t="s">
        <v>34</v>
      </c>
      <c r="Q98" s="64">
        <f t="shared" si="15"/>
        <v>717.9102097902098</v>
      </c>
    </row>
    <row r="99" spans="1:17" ht="12.75">
      <c r="A99" s="53" t="s">
        <v>99</v>
      </c>
      <c r="B99" s="53">
        <f t="shared" si="9"/>
        <v>41</v>
      </c>
      <c r="C99" s="55" t="s">
        <v>140</v>
      </c>
      <c r="D99" s="55"/>
      <c r="E99" s="55" t="s">
        <v>60</v>
      </c>
      <c r="F99" s="56">
        <v>4926</v>
      </c>
      <c r="G99" s="57">
        <f t="shared" si="10"/>
        <v>0.0014114580165884647</v>
      </c>
      <c r="H99" s="55">
        <v>635</v>
      </c>
      <c r="I99" s="57">
        <f t="shared" si="11"/>
        <v>0.0004976860491154736</v>
      </c>
      <c r="J99" s="58">
        <f t="shared" si="17"/>
        <v>0.0006944444444444445</v>
      </c>
      <c r="K99" s="58">
        <f t="shared" si="12"/>
        <v>0.0026035885101483827</v>
      </c>
      <c r="L99" s="16">
        <f t="shared" si="13"/>
        <v>361906.6136761556</v>
      </c>
      <c r="M99" s="59">
        <f t="shared" si="14"/>
        <v>361906.61</v>
      </c>
      <c r="N99" s="59">
        <f t="shared" si="16"/>
        <v>361906.61</v>
      </c>
      <c r="O99" s="59"/>
      <c r="P99" s="60" t="s">
        <v>34</v>
      </c>
      <c r="Q99" s="61">
        <f t="shared" si="15"/>
        <v>73.46865814047909</v>
      </c>
    </row>
    <row r="100" spans="1:17" ht="12.75">
      <c r="A100" s="53" t="s">
        <v>99</v>
      </c>
      <c r="B100" s="53">
        <f t="shared" si="9"/>
        <v>42</v>
      </c>
      <c r="C100" s="55" t="s">
        <v>141</v>
      </c>
      <c r="D100" s="55"/>
      <c r="E100" s="55" t="s">
        <v>60</v>
      </c>
      <c r="F100" s="56">
        <v>2469</v>
      </c>
      <c r="G100" s="57">
        <f t="shared" si="10"/>
        <v>0.0007074482019806983</v>
      </c>
      <c r="H100" s="55">
        <v>625</v>
      </c>
      <c r="I100" s="57">
        <f t="shared" si="11"/>
        <v>0.000489848473538852</v>
      </c>
      <c r="J100" s="58">
        <f t="shared" si="17"/>
        <v>0.0006944444444444445</v>
      </c>
      <c r="K100" s="58">
        <f t="shared" si="12"/>
        <v>0.0018917411199639946</v>
      </c>
      <c r="L100" s="16">
        <f t="shared" si="13"/>
        <v>262957.69089835515</v>
      </c>
      <c r="M100" s="59">
        <f t="shared" si="14"/>
        <v>262957.69</v>
      </c>
      <c r="N100" s="59">
        <f t="shared" si="16"/>
        <v>262957.69</v>
      </c>
      <c r="O100" s="59"/>
      <c r="P100" s="60" t="s">
        <v>34</v>
      </c>
      <c r="Q100" s="61">
        <f t="shared" si="15"/>
        <v>106.50372215471852</v>
      </c>
    </row>
    <row r="101" spans="1:17" ht="12.75">
      <c r="A101" s="53" t="s">
        <v>99</v>
      </c>
      <c r="B101" s="53">
        <f t="shared" si="9"/>
        <v>43</v>
      </c>
      <c r="C101" s="55" t="s">
        <v>142</v>
      </c>
      <c r="D101" s="55"/>
      <c r="E101" s="55" t="s">
        <v>60</v>
      </c>
      <c r="F101" s="56">
        <v>2557</v>
      </c>
      <c r="G101" s="57">
        <f t="shared" si="10"/>
        <v>0.0007326630427155307</v>
      </c>
      <c r="H101" s="55">
        <v>379</v>
      </c>
      <c r="I101" s="57">
        <f t="shared" si="11"/>
        <v>0.0002970441143539598</v>
      </c>
      <c r="J101" s="58">
        <f t="shared" si="17"/>
        <v>0.0006944444444444445</v>
      </c>
      <c r="K101" s="58">
        <f t="shared" si="12"/>
        <v>0.0017241516015139352</v>
      </c>
      <c r="L101" s="16">
        <f t="shared" si="13"/>
        <v>239662.24506524153</v>
      </c>
      <c r="M101" s="59">
        <f t="shared" si="14"/>
        <v>239662.25</v>
      </c>
      <c r="N101" s="59">
        <f t="shared" si="16"/>
        <v>239662.25</v>
      </c>
      <c r="O101" s="59"/>
      <c r="P101" s="60" t="s">
        <v>34</v>
      </c>
      <c r="Q101" s="61">
        <f t="shared" si="15"/>
        <v>93.72790379350802</v>
      </c>
    </row>
    <row r="102" spans="1:17" ht="12.75">
      <c r="A102" s="53" t="s">
        <v>99</v>
      </c>
      <c r="B102" s="53">
        <f t="shared" si="9"/>
        <v>44</v>
      </c>
      <c r="C102" s="55" t="s">
        <v>143</v>
      </c>
      <c r="D102" s="55"/>
      <c r="E102" s="55" t="s">
        <v>60</v>
      </c>
      <c r="F102" s="56">
        <v>4645</v>
      </c>
      <c r="G102" s="57">
        <f t="shared" si="10"/>
        <v>0.0013309424456056473</v>
      </c>
      <c r="H102" s="55">
        <v>219</v>
      </c>
      <c r="I102" s="57">
        <f t="shared" si="11"/>
        <v>0.00017164290512801373</v>
      </c>
      <c r="J102" s="58">
        <f t="shared" si="17"/>
        <v>0.0006944444444444445</v>
      </c>
      <c r="K102" s="58">
        <f t="shared" si="12"/>
        <v>0.0021970297951781057</v>
      </c>
      <c r="L102" s="16">
        <f t="shared" si="13"/>
        <v>305393.7326191422</v>
      </c>
      <c r="M102" s="59">
        <f t="shared" si="14"/>
        <v>305393.73</v>
      </c>
      <c r="N102" s="59">
        <f t="shared" si="16"/>
        <v>305393.73</v>
      </c>
      <c r="O102" s="59"/>
      <c r="P102" s="60" t="s">
        <v>34</v>
      </c>
      <c r="Q102" s="61">
        <f t="shared" si="15"/>
        <v>65.74676641550053</v>
      </c>
    </row>
    <row r="103" spans="1:17" ht="12.75">
      <c r="A103" s="53" t="s">
        <v>99</v>
      </c>
      <c r="B103" s="53">
        <f t="shared" si="9"/>
        <v>45</v>
      </c>
      <c r="C103" s="55" t="s">
        <v>144</v>
      </c>
      <c r="D103" s="55"/>
      <c r="E103" s="55" t="s">
        <v>60</v>
      </c>
      <c r="F103" s="55">
        <v>102</v>
      </c>
      <c r="G103" s="57">
        <f t="shared" si="10"/>
        <v>2.922629266991949E-05</v>
      </c>
      <c r="H103" s="55">
        <v>3</v>
      </c>
      <c r="I103" s="57">
        <f t="shared" si="11"/>
        <v>2.3512726729864895E-06</v>
      </c>
      <c r="J103" s="58">
        <f t="shared" si="17"/>
        <v>0.0006944444444444445</v>
      </c>
      <c r="K103" s="58">
        <f t="shared" si="12"/>
        <v>0.0007260220097873504</v>
      </c>
      <c r="L103" s="16">
        <f t="shared" si="13"/>
        <v>100919.23742647107</v>
      </c>
      <c r="M103" s="59">
        <f t="shared" si="14"/>
        <v>100919.24</v>
      </c>
      <c r="N103" s="59">
        <f t="shared" si="16"/>
        <v>100919.24</v>
      </c>
      <c r="O103" s="59"/>
      <c r="P103" s="60" t="s">
        <v>34</v>
      </c>
      <c r="Q103" s="64">
        <f t="shared" si="15"/>
        <v>989.4043137254903</v>
      </c>
    </row>
    <row r="104" spans="1:17" ht="12.75">
      <c r="A104" s="53" t="s">
        <v>99</v>
      </c>
      <c r="B104" s="53">
        <f t="shared" si="9"/>
        <v>46</v>
      </c>
      <c r="C104" s="55" t="s">
        <v>145</v>
      </c>
      <c r="D104" s="55"/>
      <c r="E104" s="55" t="s">
        <v>60</v>
      </c>
      <c r="F104" s="56">
        <v>1477</v>
      </c>
      <c r="G104" s="57">
        <f t="shared" si="10"/>
        <v>0.00042320817915167733</v>
      </c>
      <c r="H104" s="55">
        <v>223</v>
      </c>
      <c r="I104" s="57">
        <f t="shared" si="11"/>
        <v>0.0001747779353586624</v>
      </c>
      <c r="J104" s="58">
        <f t="shared" si="17"/>
        <v>0.0006944444444444445</v>
      </c>
      <c r="K104" s="58">
        <f t="shared" si="12"/>
        <v>0.0012924305589547842</v>
      </c>
      <c r="L104" s="16">
        <f t="shared" si="13"/>
        <v>179651.72498639187</v>
      </c>
      <c r="M104" s="59">
        <f t="shared" si="14"/>
        <v>179651.72</v>
      </c>
      <c r="N104" s="59">
        <f t="shared" si="16"/>
        <v>179651.72</v>
      </c>
      <c r="O104" s="59"/>
      <c r="P104" s="60" t="s">
        <v>34</v>
      </c>
      <c r="Q104" s="61">
        <f t="shared" si="15"/>
        <v>121.63285037237644</v>
      </c>
    </row>
    <row r="105" spans="1:17" ht="12.75">
      <c r="A105" s="53" t="s">
        <v>99</v>
      </c>
      <c r="B105" s="53">
        <f t="shared" si="9"/>
        <v>47</v>
      </c>
      <c r="C105" s="55" t="s">
        <v>146</v>
      </c>
      <c r="D105" s="55"/>
      <c r="E105" s="55" t="s">
        <v>60</v>
      </c>
      <c r="F105" s="55">
        <v>980</v>
      </c>
      <c r="G105" s="57">
        <f t="shared" si="10"/>
        <v>0.0002808016354560892</v>
      </c>
      <c r="H105" s="55">
        <v>82</v>
      </c>
      <c r="I105" s="57">
        <f t="shared" si="11"/>
        <v>6.426811972829737E-05</v>
      </c>
      <c r="J105" s="58">
        <f t="shared" si="17"/>
        <v>0.0006944444444444445</v>
      </c>
      <c r="K105" s="58">
        <f t="shared" si="12"/>
        <v>0.0010395141996288309</v>
      </c>
      <c r="L105" s="16">
        <f t="shared" si="13"/>
        <v>144495.59229100638</v>
      </c>
      <c r="M105" s="59">
        <f t="shared" si="14"/>
        <v>144495.59</v>
      </c>
      <c r="N105" s="59">
        <f t="shared" si="16"/>
        <v>144495.59</v>
      </c>
      <c r="O105" s="59"/>
      <c r="P105" s="60" t="s">
        <v>34</v>
      </c>
      <c r="Q105" s="61">
        <f t="shared" si="15"/>
        <v>147.44447959183674</v>
      </c>
    </row>
    <row r="106" spans="1:17" ht="12.75">
      <c r="A106" s="53" t="s">
        <v>99</v>
      </c>
      <c r="B106" s="53">
        <f t="shared" si="9"/>
        <v>48</v>
      </c>
      <c r="C106" s="55" t="s">
        <v>147</v>
      </c>
      <c r="D106" s="55"/>
      <c r="E106" s="55" t="s">
        <v>60</v>
      </c>
      <c r="F106" s="55">
        <v>217</v>
      </c>
      <c r="G106" s="57">
        <f t="shared" si="10"/>
        <v>6.217750499384832E-05</v>
      </c>
      <c r="H106" s="55">
        <v>1</v>
      </c>
      <c r="I106" s="57">
        <f t="shared" si="11"/>
        <v>7.837575576621631E-07</v>
      </c>
      <c r="J106" s="58">
        <f t="shared" si="17"/>
        <v>0.0006944444444444445</v>
      </c>
      <c r="K106" s="58">
        <f t="shared" si="12"/>
        <v>0.0007574057069959549</v>
      </c>
      <c r="L106" s="16">
        <f t="shared" si="13"/>
        <v>105281.66548955871</v>
      </c>
      <c r="M106" s="59">
        <f t="shared" si="14"/>
        <v>105281.67</v>
      </c>
      <c r="N106" s="59">
        <f t="shared" si="16"/>
        <v>105281.67</v>
      </c>
      <c r="O106" s="59"/>
      <c r="P106" s="60" t="s">
        <v>34</v>
      </c>
      <c r="Q106" s="64">
        <f t="shared" si="15"/>
        <v>485.1689861751152</v>
      </c>
    </row>
    <row r="107" spans="1:17" ht="12.75">
      <c r="A107" s="53" t="s">
        <v>99</v>
      </c>
      <c r="B107" s="53">
        <f t="shared" si="9"/>
        <v>49</v>
      </c>
      <c r="C107" s="55" t="s">
        <v>148</v>
      </c>
      <c r="D107" s="55"/>
      <c r="E107" s="55" t="s">
        <v>60</v>
      </c>
      <c r="F107" s="56">
        <v>1751</v>
      </c>
      <c r="G107" s="57">
        <f t="shared" si="10"/>
        <v>0.0005017180241669513</v>
      </c>
      <c r="H107" s="55">
        <v>146</v>
      </c>
      <c r="I107" s="57">
        <f t="shared" si="11"/>
        <v>0.00011442860341867582</v>
      </c>
      <c r="J107" s="58">
        <f t="shared" si="17"/>
        <v>0.0006944444444444445</v>
      </c>
      <c r="K107" s="58">
        <f t="shared" si="12"/>
        <v>0.0013105910720300714</v>
      </c>
      <c r="L107" s="16">
        <f t="shared" si="13"/>
        <v>182176.09078539602</v>
      </c>
      <c r="M107" s="59">
        <f t="shared" si="14"/>
        <v>182176.09</v>
      </c>
      <c r="N107" s="59">
        <f t="shared" si="16"/>
        <v>182176.09</v>
      </c>
      <c r="O107" s="59"/>
      <c r="P107" s="60" t="s">
        <v>34</v>
      </c>
      <c r="Q107" s="61">
        <f t="shared" si="15"/>
        <v>104.04117075956596</v>
      </c>
    </row>
    <row r="108" spans="1:17" ht="12.75">
      <c r="A108" s="53" t="s">
        <v>99</v>
      </c>
      <c r="B108" s="53">
        <f t="shared" si="9"/>
        <v>50</v>
      </c>
      <c r="C108" s="55" t="s">
        <v>149</v>
      </c>
      <c r="D108" s="55"/>
      <c r="E108" s="55" t="s">
        <v>60</v>
      </c>
      <c r="F108" s="55">
        <v>539</v>
      </c>
      <c r="G108" s="57">
        <f t="shared" si="10"/>
        <v>0.00015444089950084907</v>
      </c>
      <c r="H108" s="55">
        <v>46</v>
      </c>
      <c r="I108" s="57">
        <f t="shared" si="11"/>
        <v>3.605284765245951E-05</v>
      </c>
      <c r="J108" s="58">
        <f t="shared" si="17"/>
        <v>0.0006944444444444445</v>
      </c>
      <c r="K108" s="58">
        <f t="shared" si="12"/>
        <v>0.0008849381915977531</v>
      </c>
      <c r="L108" s="16">
        <f t="shared" si="13"/>
        <v>123009.06344666248</v>
      </c>
      <c r="M108" s="59">
        <f t="shared" si="14"/>
        <v>123009.06</v>
      </c>
      <c r="N108" s="59">
        <f t="shared" si="16"/>
        <v>123009.06</v>
      </c>
      <c r="O108" s="59"/>
      <c r="P108" s="60" t="s">
        <v>34</v>
      </c>
      <c r="Q108" s="61">
        <f t="shared" si="15"/>
        <v>228.21717996289425</v>
      </c>
    </row>
    <row r="109" spans="1:17" ht="12.75">
      <c r="A109" s="53" t="s">
        <v>99</v>
      </c>
      <c r="B109" s="53">
        <f t="shared" si="9"/>
        <v>51</v>
      </c>
      <c r="C109" s="55" t="s">
        <v>150</v>
      </c>
      <c r="D109" s="55"/>
      <c r="E109" s="55" t="s">
        <v>60</v>
      </c>
      <c r="F109" s="55">
        <v>409</v>
      </c>
      <c r="G109" s="57">
        <f t="shared" si="10"/>
        <v>0.0001171917029607556</v>
      </c>
      <c r="H109" s="55">
        <v>22</v>
      </c>
      <c r="I109" s="57">
        <f t="shared" si="11"/>
        <v>1.724266626856759E-05</v>
      </c>
      <c r="J109" s="58">
        <f t="shared" si="17"/>
        <v>0.0006944444444444445</v>
      </c>
      <c r="K109" s="58">
        <f t="shared" si="12"/>
        <v>0.0008288788136737676</v>
      </c>
      <c r="L109" s="16">
        <f t="shared" si="13"/>
        <v>115216.64173709472</v>
      </c>
      <c r="M109" s="59">
        <f t="shared" si="14"/>
        <v>115216.64</v>
      </c>
      <c r="N109" s="59">
        <f t="shared" si="16"/>
        <v>115216.64</v>
      </c>
      <c r="O109" s="59"/>
      <c r="P109" s="60" t="s">
        <v>34</v>
      </c>
      <c r="Q109" s="61">
        <f t="shared" si="15"/>
        <v>281.7032762836186</v>
      </c>
    </row>
    <row r="110" spans="1:17" ht="12.75">
      <c r="A110" s="53" t="s">
        <v>99</v>
      </c>
      <c r="B110" s="53">
        <f t="shared" si="9"/>
        <v>52</v>
      </c>
      <c r="C110" s="55" t="s">
        <v>151</v>
      </c>
      <c r="D110" s="55"/>
      <c r="E110" s="55" t="s">
        <v>60</v>
      </c>
      <c r="F110" s="56">
        <v>2382</v>
      </c>
      <c r="G110" s="57">
        <f t="shared" si="10"/>
        <v>0.0006825198935269433</v>
      </c>
      <c r="H110" s="55">
        <v>215</v>
      </c>
      <c r="I110" s="57">
        <f t="shared" si="11"/>
        <v>0.00016850787489736506</v>
      </c>
      <c r="J110" s="58">
        <f t="shared" si="17"/>
        <v>0.0006944444444444445</v>
      </c>
      <c r="K110" s="58">
        <f t="shared" si="12"/>
        <v>0.001545472212868753</v>
      </c>
      <c r="L110" s="16">
        <f t="shared" si="13"/>
        <v>214825.27400539527</v>
      </c>
      <c r="M110" s="59">
        <f t="shared" si="14"/>
        <v>214825.27</v>
      </c>
      <c r="N110" s="59">
        <f t="shared" si="16"/>
        <v>214825.27</v>
      </c>
      <c r="O110" s="59"/>
      <c r="P110" s="60" t="s">
        <v>34</v>
      </c>
      <c r="Q110" s="61">
        <f t="shared" si="15"/>
        <v>90.18693115029387</v>
      </c>
    </row>
    <row r="111" spans="1:17" ht="12.75">
      <c r="A111" s="53" t="s">
        <v>99</v>
      </c>
      <c r="B111" s="53">
        <f t="shared" si="9"/>
        <v>53</v>
      </c>
      <c r="C111" s="55" t="s">
        <v>152</v>
      </c>
      <c r="D111" s="55"/>
      <c r="E111" s="55" t="s">
        <v>60</v>
      </c>
      <c r="F111" s="56">
        <v>5783</v>
      </c>
      <c r="G111" s="57">
        <f t="shared" si="10"/>
        <v>0.0016570161814720042</v>
      </c>
      <c r="H111" s="55">
        <v>389</v>
      </c>
      <c r="I111" s="57">
        <f t="shared" si="11"/>
        <v>0.0003048816899305815</v>
      </c>
      <c r="J111" s="58">
        <f t="shared" si="17"/>
        <v>0.0006944444444444445</v>
      </c>
      <c r="K111" s="58">
        <f t="shared" si="12"/>
        <v>0.0026563423158470303</v>
      </c>
      <c r="L111" s="16">
        <f t="shared" si="13"/>
        <v>369239.5509296848</v>
      </c>
      <c r="M111" s="59">
        <f t="shared" si="14"/>
        <v>369239.55</v>
      </c>
      <c r="N111" s="59">
        <f t="shared" si="16"/>
        <v>369239.55</v>
      </c>
      <c r="O111" s="59"/>
      <c r="P111" s="60" t="s">
        <v>34</v>
      </c>
      <c r="Q111" s="61">
        <f t="shared" si="15"/>
        <v>63.849135396852844</v>
      </c>
    </row>
    <row r="112" spans="1:17" ht="12.75">
      <c r="A112" s="53" t="s">
        <v>99</v>
      </c>
      <c r="B112" s="53">
        <f t="shared" si="9"/>
        <v>54</v>
      </c>
      <c r="C112" s="55" t="s">
        <v>153</v>
      </c>
      <c r="D112" s="55"/>
      <c r="E112" s="55" t="s">
        <v>60</v>
      </c>
      <c r="F112" s="56">
        <v>1237</v>
      </c>
      <c r="G112" s="57">
        <f t="shared" si="10"/>
        <v>0.0003544404316930432</v>
      </c>
      <c r="H112" s="55">
        <v>100</v>
      </c>
      <c r="I112" s="57">
        <f t="shared" si="11"/>
        <v>7.837575576621631E-05</v>
      </c>
      <c r="J112" s="58">
        <f t="shared" si="17"/>
        <v>0.0006944444444444445</v>
      </c>
      <c r="K112" s="58">
        <f t="shared" si="12"/>
        <v>0.001127260631903704</v>
      </c>
      <c r="L112" s="16">
        <f t="shared" si="13"/>
        <v>156692.60961651057</v>
      </c>
      <c r="M112" s="59">
        <f t="shared" si="14"/>
        <v>156692.61</v>
      </c>
      <c r="N112" s="59">
        <f t="shared" si="16"/>
        <v>156692.61</v>
      </c>
      <c r="O112" s="59"/>
      <c r="P112" s="60" t="s">
        <v>34</v>
      </c>
      <c r="Q112" s="61">
        <f t="shared" si="15"/>
        <v>126.67147130153596</v>
      </c>
    </row>
    <row r="113" spans="1:17" ht="12.75">
      <c r="A113" s="53" t="s">
        <v>99</v>
      </c>
      <c r="B113" s="53">
        <f t="shared" si="9"/>
        <v>55</v>
      </c>
      <c r="C113" s="55" t="s">
        <v>154</v>
      </c>
      <c r="D113" s="55"/>
      <c r="E113" s="55" t="s">
        <v>60</v>
      </c>
      <c r="F113" s="56">
        <v>1661</v>
      </c>
      <c r="G113" s="57">
        <f t="shared" si="10"/>
        <v>0.00047593011886996347</v>
      </c>
      <c r="H113" s="55">
        <v>188</v>
      </c>
      <c r="I113" s="57">
        <f t="shared" si="11"/>
        <v>0.00014734642084048667</v>
      </c>
      <c r="J113" s="58">
        <f t="shared" si="17"/>
        <v>0.0006944444444444445</v>
      </c>
      <c r="K113" s="58">
        <f t="shared" si="12"/>
        <v>0.0013177209841548946</v>
      </c>
      <c r="L113" s="16">
        <f t="shared" si="13"/>
        <v>183167.1699604828</v>
      </c>
      <c r="M113" s="59">
        <f t="shared" si="14"/>
        <v>183167.17</v>
      </c>
      <c r="N113" s="59">
        <f t="shared" si="16"/>
        <v>183167.17</v>
      </c>
      <c r="O113" s="59"/>
      <c r="P113" s="60" t="s">
        <v>34</v>
      </c>
      <c r="Q113" s="61">
        <f t="shared" si="15"/>
        <v>110.27523780854908</v>
      </c>
    </row>
    <row r="114" spans="1:17" ht="12.75">
      <c r="A114" s="53" t="s">
        <v>99</v>
      </c>
      <c r="B114" s="53">
        <f t="shared" si="9"/>
        <v>56</v>
      </c>
      <c r="C114" s="55" t="s">
        <v>155</v>
      </c>
      <c r="D114" s="55"/>
      <c r="E114" s="55" t="s">
        <v>60</v>
      </c>
      <c r="F114" s="55">
        <v>461</v>
      </c>
      <c r="G114" s="57">
        <f t="shared" si="10"/>
        <v>0.000132091381576793</v>
      </c>
      <c r="H114" s="55">
        <v>11</v>
      </c>
      <c r="I114" s="57">
        <f t="shared" si="11"/>
        <v>8.621333134283794E-06</v>
      </c>
      <c r="J114" s="58">
        <f t="shared" si="17"/>
        <v>0.0006944444444444445</v>
      </c>
      <c r="K114" s="58">
        <f t="shared" si="12"/>
        <v>0.0008351571591555212</v>
      </c>
      <c r="L114" s="16">
        <f t="shared" si="13"/>
        <v>116089.35059409491</v>
      </c>
      <c r="M114" s="59">
        <f t="shared" si="14"/>
        <v>116089.35</v>
      </c>
      <c r="N114" s="59">
        <f t="shared" si="16"/>
        <v>116089.35</v>
      </c>
      <c r="O114" s="59"/>
      <c r="P114" s="60" t="s">
        <v>34</v>
      </c>
      <c r="Q114" s="61">
        <f t="shared" si="15"/>
        <v>251.82071583514102</v>
      </c>
    </row>
    <row r="115" spans="1:17" ht="12.75">
      <c r="A115" s="53" t="s">
        <v>99</v>
      </c>
      <c r="B115" s="53">
        <f t="shared" si="9"/>
        <v>57</v>
      </c>
      <c r="C115" s="55" t="s">
        <v>156</v>
      </c>
      <c r="D115" s="55"/>
      <c r="E115" s="55" t="s">
        <v>60</v>
      </c>
      <c r="F115" s="55">
        <v>374</v>
      </c>
      <c r="G115" s="57">
        <f t="shared" si="10"/>
        <v>0.00010716307312303813</v>
      </c>
      <c r="H115" s="55">
        <v>50</v>
      </c>
      <c r="I115" s="57">
        <f t="shared" si="11"/>
        <v>3.918787788310816E-05</v>
      </c>
      <c r="J115" s="58">
        <f t="shared" si="17"/>
        <v>0.0006944444444444445</v>
      </c>
      <c r="K115" s="58">
        <f t="shared" si="12"/>
        <v>0.0008407953954505908</v>
      </c>
      <c r="L115" s="16">
        <f t="shared" si="13"/>
        <v>116873.08235381846</v>
      </c>
      <c r="M115" s="59">
        <f t="shared" si="14"/>
        <v>116873.08</v>
      </c>
      <c r="N115" s="59">
        <f t="shared" si="16"/>
        <v>116873.08</v>
      </c>
      <c r="O115" s="59"/>
      <c r="P115" s="60" t="s">
        <v>34</v>
      </c>
      <c r="Q115" s="61">
        <f t="shared" si="15"/>
        <v>312.49486631016043</v>
      </c>
    </row>
    <row r="116" spans="1:17" ht="12.75">
      <c r="A116" s="53" t="s">
        <v>99</v>
      </c>
      <c r="B116" s="53">
        <f t="shared" si="9"/>
        <v>58</v>
      </c>
      <c r="C116" s="55" t="s">
        <v>157</v>
      </c>
      <c r="D116" s="55"/>
      <c r="E116" s="55" t="s">
        <v>60</v>
      </c>
      <c r="F116" s="56">
        <v>1937</v>
      </c>
      <c r="G116" s="57">
        <f t="shared" si="10"/>
        <v>0.0005550130284473927</v>
      </c>
      <c r="H116" s="55">
        <v>145</v>
      </c>
      <c r="I116" s="57">
        <f t="shared" si="11"/>
        <v>0.00011364484586101366</v>
      </c>
      <c r="J116" s="58">
        <f t="shared" si="17"/>
        <v>0.0006944444444444445</v>
      </c>
      <c r="K116" s="58">
        <f t="shared" si="12"/>
        <v>0.0013631023187528509</v>
      </c>
      <c r="L116" s="16">
        <f t="shared" si="13"/>
        <v>189475.31161360253</v>
      </c>
      <c r="M116" s="59">
        <f t="shared" si="14"/>
        <v>189475.31</v>
      </c>
      <c r="N116" s="59">
        <f t="shared" si="16"/>
        <v>189475.31</v>
      </c>
      <c r="O116" s="59"/>
      <c r="P116" s="60" t="s">
        <v>34</v>
      </c>
      <c r="Q116" s="61">
        <f t="shared" si="15"/>
        <v>97.81895198760971</v>
      </c>
    </row>
    <row r="117" spans="1:17" ht="12.75">
      <c r="A117" s="53" t="s">
        <v>99</v>
      </c>
      <c r="B117" s="53">
        <f t="shared" si="9"/>
        <v>59</v>
      </c>
      <c r="C117" s="55" t="s">
        <v>158</v>
      </c>
      <c r="D117" s="55"/>
      <c r="E117" s="55" t="s">
        <v>96</v>
      </c>
      <c r="F117" s="56">
        <v>7408</v>
      </c>
      <c r="G117" s="57">
        <f t="shared" si="10"/>
        <v>0.0021226311382231723</v>
      </c>
      <c r="H117" s="55">
        <v>768</v>
      </c>
      <c r="I117" s="57">
        <f t="shared" si="11"/>
        <v>0.0006019258042845413</v>
      </c>
      <c r="J117" s="58">
        <f t="shared" si="17"/>
        <v>0.0006944444444444445</v>
      </c>
      <c r="K117" s="58">
        <f t="shared" si="12"/>
        <v>0.0034190013869521583</v>
      </c>
      <c r="L117" s="16">
        <f t="shared" si="13"/>
        <v>475251.4497905109</v>
      </c>
      <c r="M117" s="59">
        <f t="shared" si="14"/>
        <v>475251.45</v>
      </c>
      <c r="N117" s="59">
        <f t="shared" si="16"/>
        <v>475251.45</v>
      </c>
      <c r="O117" s="59"/>
      <c r="P117" s="60" t="s">
        <v>34</v>
      </c>
      <c r="Q117" s="61">
        <f t="shared" si="15"/>
        <v>64.15381344492441</v>
      </c>
    </row>
    <row r="118" spans="1:17" ht="12.75">
      <c r="A118" s="53" t="s">
        <v>99</v>
      </c>
      <c r="B118" s="53">
        <f t="shared" si="9"/>
        <v>60</v>
      </c>
      <c r="C118" s="55" t="s">
        <v>159</v>
      </c>
      <c r="D118" s="55"/>
      <c r="E118" s="55" t="s">
        <v>96</v>
      </c>
      <c r="F118" s="56">
        <v>3307</v>
      </c>
      <c r="G118" s="57">
        <f t="shared" si="10"/>
        <v>0.0009475622535237622</v>
      </c>
      <c r="H118" s="55">
        <v>163</v>
      </c>
      <c r="I118" s="57">
        <f t="shared" si="11"/>
        <v>0.0001277524818989326</v>
      </c>
      <c r="J118" s="58">
        <f t="shared" si="17"/>
        <v>0.0006944444444444445</v>
      </c>
      <c r="K118" s="58">
        <f t="shared" si="12"/>
        <v>0.001769759179867139</v>
      </c>
      <c r="L118" s="16">
        <f t="shared" si="13"/>
        <v>246001.83527907194</v>
      </c>
      <c r="M118" s="59">
        <f t="shared" si="14"/>
        <v>246001.84</v>
      </c>
      <c r="N118" s="59">
        <f t="shared" si="16"/>
        <v>246001.84</v>
      </c>
      <c r="O118" s="59"/>
      <c r="P118" s="60" t="s">
        <v>34</v>
      </c>
      <c r="Q118" s="61">
        <f t="shared" si="15"/>
        <v>74.38821892954338</v>
      </c>
    </row>
    <row r="119" spans="1:17" ht="12.75">
      <c r="A119" s="53" t="s">
        <v>99</v>
      </c>
      <c r="B119" s="53">
        <f t="shared" si="9"/>
        <v>61</v>
      </c>
      <c r="C119" s="55" t="s">
        <v>160</v>
      </c>
      <c r="D119" s="55"/>
      <c r="E119" s="55" t="s">
        <v>96</v>
      </c>
      <c r="F119" s="55">
        <v>748</v>
      </c>
      <c r="G119" s="57">
        <f t="shared" si="10"/>
        <v>0.00021432614624607626</v>
      </c>
      <c r="H119" s="55">
        <v>47</v>
      </c>
      <c r="I119" s="57">
        <f t="shared" si="11"/>
        <v>3.683660521012167E-05</v>
      </c>
      <c r="J119" s="58">
        <f t="shared" si="17"/>
        <v>0.0006944444444444445</v>
      </c>
      <c r="K119" s="58">
        <f t="shared" si="12"/>
        <v>0.0009456071959006424</v>
      </c>
      <c r="L119" s="16">
        <f t="shared" si="13"/>
        <v>131442.237051777</v>
      </c>
      <c r="M119" s="59">
        <f t="shared" si="14"/>
        <v>131442.24</v>
      </c>
      <c r="N119" s="59">
        <f t="shared" si="16"/>
        <v>131442.24</v>
      </c>
      <c r="O119" s="59"/>
      <c r="P119" s="60" t="s">
        <v>34</v>
      </c>
      <c r="Q119" s="61">
        <f t="shared" si="15"/>
        <v>175.72491978609625</v>
      </c>
    </row>
    <row r="120" spans="1:17" ht="12.75">
      <c r="A120" s="53" t="s">
        <v>99</v>
      </c>
      <c r="B120" s="53">
        <f t="shared" si="9"/>
        <v>62</v>
      </c>
      <c r="C120" s="55" t="s">
        <v>161</v>
      </c>
      <c r="D120" s="55"/>
      <c r="E120" s="55" t="s">
        <v>96</v>
      </c>
      <c r="F120" s="55">
        <v>434</v>
      </c>
      <c r="G120" s="57">
        <f t="shared" si="10"/>
        <v>0.00012435500998769663</v>
      </c>
      <c r="H120" s="55">
        <v>51</v>
      </c>
      <c r="I120" s="57">
        <f t="shared" si="11"/>
        <v>3.9971635440770316E-05</v>
      </c>
      <c r="J120" s="58">
        <f t="shared" si="17"/>
        <v>0.0006944444444444445</v>
      </c>
      <c r="K120" s="58">
        <f t="shared" si="12"/>
        <v>0.0008587710898729114</v>
      </c>
      <c r="L120" s="16">
        <f t="shared" si="13"/>
        <v>119371.75780560431</v>
      </c>
      <c r="M120" s="59">
        <f t="shared" si="14"/>
        <v>119371.76</v>
      </c>
      <c r="N120" s="59">
        <f t="shared" si="16"/>
        <v>119371.76</v>
      </c>
      <c r="O120" s="59"/>
      <c r="P120" s="60" t="s">
        <v>34</v>
      </c>
      <c r="Q120" s="61">
        <f t="shared" si="15"/>
        <v>275.05013824884793</v>
      </c>
    </row>
    <row r="121" spans="1:17" ht="12.75">
      <c r="A121" s="53" t="s">
        <v>99</v>
      </c>
      <c r="B121" s="53">
        <f t="shared" si="9"/>
        <v>63</v>
      </c>
      <c r="C121" s="55" t="s">
        <v>162</v>
      </c>
      <c r="D121" s="55"/>
      <c r="E121" s="55" t="s">
        <v>96</v>
      </c>
      <c r="F121" s="56">
        <v>5886</v>
      </c>
      <c r="G121" s="57">
        <f t="shared" si="10"/>
        <v>0.0016865290064230012</v>
      </c>
      <c r="H121" s="55">
        <v>745</v>
      </c>
      <c r="I121" s="57">
        <f t="shared" si="11"/>
        <v>0.0005838993804583115</v>
      </c>
      <c r="J121" s="58">
        <f t="shared" si="17"/>
        <v>0.0006944444444444445</v>
      </c>
      <c r="K121" s="58">
        <f t="shared" si="12"/>
        <v>0.0029648728313257573</v>
      </c>
      <c r="L121" s="16">
        <f t="shared" si="13"/>
        <v>412126.21817277424</v>
      </c>
      <c r="M121" s="59">
        <f t="shared" si="14"/>
        <v>412126.22</v>
      </c>
      <c r="N121" s="59">
        <f t="shared" si="16"/>
        <v>412126.22</v>
      </c>
      <c r="O121" s="59"/>
      <c r="P121" s="60" t="s">
        <v>34</v>
      </c>
      <c r="Q121" s="61">
        <f t="shared" si="15"/>
        <v>70.01804621134896</v>
      </c>
    </row>
    <row r="122" spans="1:17" ht="12.75">
      <c r="A122" s="53" t="s">
        <v>99</v>
      </c>
      <c r="B122" s="53">
        <f t="shared" si="9"/>
        <v>64</v>
      </c>
      <c r="C122" s="55" t="s">
        <v>163</v>
      </c>
      <c r="D122" s="55"/>
      <c r="E122" s="55" t="s">
        <v>96</v>
      </c>
      <c r="F122" s="55">
        <v>787</v>
      </c>
      <c r="G122" s="57">
        <f t="shared" si="10"/>
        <v>0.00022550090520810428</v>
      </c>
      <c r="H122" s="55">
        <v>57</v>
      </c>
      <c r="I122" s="57">
        <f t="shared" si="11"/>
        <v>4.4674180786743295E-05</v>
      </c>
      <c r="J122" s="58">
        <f t="shared" si="17"/>
        <v>0.0006944444444444445</v>
      </c>
      <c r="K122" s="58">
        <f t="shared" si="12"/>
        <v>0.000964619530439292</v>
      </c>
      <c r="L122" s="16">
        <f t="shared" si="13"/>
        <v>134085.0085896529</v>
      </c>
      <c r="M122" s="59">
        <f t="shared" si="14"/>
        <v>134085.01</v>
      </c>
      <c r="N122" s="59">
        <f t="shared" si="16"/>
        <v>134085.01</v>
      </c>
      <c r="O122" s="59"/>
      <c r="P122" s="60" t="s">
        <v>34</v>
      </c>
      <c r="Q122" s="61">
        <f t="shared" si="15"/>
        <v>170.3748538754765</v>
      </c>
    </row>
    <row r="123" spans="1:17" ht="12.75">
      <c r="A123" s="53" t="s">
        <v>99</v>
      </c>
      <c r="B123" s="53">
        <f t="shared" si="9"/>
        <v>65</v>
      </c>
      <c r="C123" s="55" t="s">
        <v>164</v>
      </c>
      <c r="D123" s="55"/>
      <c r="E123" s="55" t="s">
        <v>96</v>
      </c>
      <c r="F123" s="56">
        <v>1418</v>
      </c>
      <c r="G123" s="57">
        <f t="shared" si="10"/>
        <v>0.0004063027745680964</v>
      </c>
      <c r="H123" s="55">
        <v>133</v>
      </c>
      <c r="I123" s="57">
        <f t="shared" si="11"/>
        <v>0.0001042397551690677</v>
      </c>
      <c r="J123" s="58">
        <f t="shared" si="17"/>
        <v>0.0006944444444444445</v>
      </c>
      <c r="K123" s="58">
        <f t="shared" si="12"/>
        <v>0.0012049869741816085</v>
      </c>
      <c r="L123" s="16">
        <f t="shared" si="13"/>
        <v>167496.80437216614</v>
      </c>
      <c r="M123" s="59">
        <f t="shared" si="14"/>
        <v>167496.8</v>
      </c>
      <c r="N123" s="59">
        <f t="shared" si="16"/>
        <v>167496.8</v>
      </c>
      <c r="O123" s="59"/>
      <c r="P123" s="60" t="s">
        <v>34</v>
      </c>
      <c r="Q123" s="61">
        <f t="shared" si="15"/>
        <v>118.12186177715091</v>
      </c>
    </row>
    <row r="124" spans="1:17" ht="12.75">
      <c r="A124" s="53" t="s">
        <v>99</v>
      </c>
      <c r="B124" s="53">
        <f aca="true" t="shared" si="18" ref="B124:B187">+B123+1</f>
        <v>66</v>
      </c>
      <c r="C124" s="55" t="s">
        <v>165</v>
      </c>
      <c r="D124" s="55"/>
      <c r="E124" s="55" t="s">
        <v>96</v>
      </c>
      <c r="F124" s="56">
        <v>1488</v>
      </c>
      <c r="G124" s="57">
        <f t="shared" si="10"/>
        <v>0.0004263600342435314</v>
      </c>
      <c r="H124" s="55">
        <v>134</v>
      </c>
      <c r="I124" s="57">
        <f t="shared" si="11"/>
        <v>0.00010502351272672986</v>
      </c>
      <c r="J124" s="58">
        <f t="shared" si="17"/>
        <v>0.0006944444444444445</v>
      </c>
      <c r="K124" s="58">
        <f t="shared" si="12"/>
        <v>0.0012258279914147056</v>
      </c>
      <c r="L124" s="16">
        <f t="shared" si="13"/>
        <v>170393.76829061832</v>
      </c>
      <c r="M124" s="59">
        <f t="shared" si="14"/>
        <v>170393.77</v>
      </c>
      <c r="N124" s="59">
        <f t="shared" si="16"/>
        <v>170393.77</v>
      </c>
      <c r="O124" s="59"/>
      <c r="P124" s="60" t="s">
        <v>34</v>
      </c>
      <c r="Q124" s="61">
        <f t="shared" si="15"/>
        <v>114.51194220430106</v>
      </c>
    </row>
    <row r="125" spans="1:17" ht="12.75">
      <c r="A125" s="53" t="s">
        <v>99</v>
      </c>
      <c r="B125" s="53">
        <f t="shared" si="18"/>
        <v>67</v>
      </c>
      <c r="C125" s="55" t="s">
        <v>166</v>
      </c>
      <c r="D125" s="55"/>
      <c r="E125" s="55" t="s">
        <v>96</v>
      </c>
      <c r="F125" s="56">
        <v>1277</v>
      </c>
      <c r="G125" s="57">
        <f t="shared" si="10"/>
        <v>0.0003659017229361489</v>
      </c>
      <c r="H125" s="55">
        <v>142</v>
      </c>
      <c r="I125" s="57">
        <f t="shared" si="11"/>
        <v>0.00011129357318802717</v>
      </c>
      <c r="J125" s="58">
        <f t="shared" si="17"/>
        <v>0.0006944444444444445</v>
      </c>
      <c r="K125" s="58">
        <f t="shared" si="12"/>
        <v>0.0011716397405686207</v>
      </c>
      <c r="L125" s="16">
        <f t="shared" si="13"/>
        <v>162861.43885826</v>
      </c>
      <c r="M125" s="59">
        <f t="shared" si="14"/>
        <v>162861.44</v>
      </c>
      <c r="N125" s="59">
        <f t="shared" si="16"/>
        <v>162861.44</v>
      </c>
      <c r="O125" s="59"/>
      <c r="P125" s="60" t="s">
        <v>34</v>
      </c>
      <c r="Q125" s="61">
        <f t="shared" si="15"/>
        <v>127.534408770556</v>
      </c>
    </row>
    <row r="126" spans="1:17" ht="12.75">
      <c r="A126" s="53" t="s">
        <v>99</v>
      </c>
      <c r="B126" s="53">
        <f t="shared" si="18"/>
        <v>68</v>
      </c>
      <c r="C126" s="55" t="s">
        <v>167</v>
      </c>
      <c r="D126" s="55"/>
      <c r="E126" s="55" t="s">
        <v>96</v>
      </c>
      <c r="F126" s="55">
        <v>455</v>
      </c>
      <c r="G126" s="57">
        <f t="shared" si="10"/>
        <v>0.00013037218789032715</v>
      </c>
      <c r="H126" s="55">
        <v>78</v>
      </c>
      <c r="I126" s="57">
        <f t="shared" si="11"/>
        <v>6.113308949764873E-05</v>
      </c>
      <c r="J126" s="58">
        <f t="shared" si="17"/>
        <v>0.0006944444444444445</v>
      </c>
      <c r="K126" s="58">
        <f t="shared" si="12"/>
        <v>0.0008859497218324204</v>
      </c>
      <c r="L126" s="16">
        <f t="shared" si="13"/>
        <v>123149.66918387193</v>
      </c>
      <c r="M126" s="59">
        <f t="shared" si="14"/>
        <v>123149.67</v>
      </c>
      <c r="N126" s="59">
        <f t="shared" si="16"/>
        <v>123149.67</v>
      </c>
      <c r="O126" s="59"/>
      <c r="P126" s="60" t="s">
        <v>34</v>
      </c>
      <c r="Q126" s="61">
        <f t="shared" si="15"/>
        <v>270.65861538461536</v>
      </c>
    </row>
    <row r="127" spans="1:17" ht="12.75">
      <c r="A127" s="53" t="s">
        <v>99</v>
      </c>
      <c r="B127" s="53">
        <f t="shared" si="18"/>
        <v>69</v>
      </c>
      <c r="C127" s="55" t="s">
        <v>168</v>
      </c>
      <c r="D127" s="55"/>
      <c r="E127" s="55" t="s">
        <v>96</v>
      </c>
      <c r="F127" s="56">
        <v>3488</v>
      </c>
      <c r="G127" s="57">
        <f t="shared" si="10"/>
        <v>0.0009994245963988156</v>
      </c>
      <c r="H127" s="55">
        <v>329</v>
      </c>
      <c r="I127" s="57">
        <f t="shared" si="11"/>
        <v>0.0002578562364708517</v>
      </c>
      <c r="J127" s="58">
        <f t="shared" si="17"/>
        <v>0.0006944444444444445</v>
      </c>
      <c r="K127" s="58">
        <f t="shared" si="12"/>
        <v>0.0019517252773141119</v>
      </c>
      <c r="L127" s="16">
        <f t="shared" si="13"/>
        <v>271295.6687224935</v>
      </c>
      <c r="M127" s="59">
        <f t="shared" si="14"/>
        <v>271295.67</v>
      </c>
      <c r="N127" s="59">
        <f t="shared" si="16"/>
        <v>271295.67</v>
      </c>
      <c r="O127" s="59"/>
      <c r="P127" s="60" t="s">
        <v>34</v>
      </c>
      <c r="Q127" s="61">
        <f t="shared" si="15"/>
        <v>77.77972190366972</v>
      </c>
    </row>
    <row r="128" spans="1:17" ht="12.75">
      <c r="A128" s="53" t="s">
        <v>99</v>
      </c>
      <c r="B128" s="53">
        <f t="shared" si="18"/>
        <v>70</v>
      </c>
      <c r="C128" s="55" t="s">
        <v>169</v>
      </c>
      <c r="D128" s="55"/>
      <c r="E128" s="55" t="s">
        <v>96</v>
      </c>
      <c r="F128" s="56">
        <v>1493</v>
      </c>
      <c r="G128" s="57">
        <f t="shared" si="10"/>
        <v>0.00042779269564891957</v>
      </c>
      <c r="H128" s="55">
        <v>173</v>
      </c>
      <c r="I128" s="57">
        <f t="shared" si="11"/>
        <v>0.00013559005747555423</v>
      </c>
      <c r="J128" s="58">
        <f t="shared" si="17"/>
        <v>0.0006944444444444445</v>
      </c>
      <c r="K128" s="58">
        <f t="shared" si="12"/>
        <v>0.0012578271975689182</v>
      </c>
      <c r="L128" s="16">
        <f t="shared" si="13"/>
        <v>174841.75394367235</v>
      </c>
      <c r="M128" s="59">
        <f t="shared" si="14"/>
        <v>174841.75</v>
      </c>
      <c r="N128" s="59">
        <f t="shared" si="16"/>
        <v>174841.75</v>
      </c>
      <c r="O128" s="59"/>
      <c r="P128" s="60" t="s">
        <v>34</v>
      </c>
      <c r="Q128" s="61">
        <f t="shared" si="15"/>
        <v>117.107669122572</v>
      </c>
    </row>
    <row r="129" spans="1:17" ht="12.75">
      <c r="A129" s="53" t="s">
        <v>99</v>
      </c>
      <c r="B129" s="53">
        <f t="shared" si="18"/>
        <v>71</v>
      </c>
      <c r="C129" s="55" t="s">
        <v>170</v>
      </c>
      <c r="D129" s="55"/>
      <c r="E129" s="55" t="s">
        <v>96</v>
      </c>
      <c r="F129" s="56">
        <v>1978</v>
      </c>
      <c r="G129" s="57">
        <f t="shared" si="10"/>
        <v>0.000566760851971576</v>
      </c>
      <c r="H129" s="55">
        <v>242</v>
      </c>
      <c r="I129" s="57">
        <f t="shared" si="11"/>
        <v>0.00018966932895424349</v>
      </c>
      <c r="J129" s="58">
        <f t="shared" si="17"/>
        <v>0.0006944444444444445</v>
      </c>
      <c r="K129" s="58">
        <f t="shared" si="12"/>
        <v>0.0014508746253702638</v>
      </c>
      <c r="L129" s="16">
        <f t="shared" si="13"/>
        <v>201675.92555034277</v>
      </c>
      <c r="M129" s="59">
        <f t="shared" si="14"/>
        <v>201675.93</v>
      </c>
      <c r="N129" s="59">
        <f t="shared" si="16"/>
        <v>201675.93</v>
      </c>
      <c r="O129" s="59"/>
      <c r="P129" s="60" t="s">
        <v>34</v>
      </c>
      <c r="Q129" s="61">
        <f t="shared" si="15"/>
        <v>101.95951971688574</v>
      </c>
    </row>
    <row r="130" spans="1:17" ht="12.75">
      <c r="A130" s="53" t="s">
        <v>99</v>
      </c>
      <c r="B130" s="53">
        <f t="shared" si="18"/>
        <v>72</v>
      </c>
      <c r="C130" s="55" t="s">
        <v>171</v>
      </c>
      <c r="D130" s="55"/>
      <c r="E130" s="55" t="s">
        <v>96</v>
      </c>
      <c r="F130" s="56">
        <v>2619</v>
      </c>
      <c r="G130" s="57">
        <f t="shared" si="10"/>
        <v>0.0007504280441423445</v>
      </c>
      <c r="H130" s="55">
        <v>248</v>
      </c>
      <c r="I130" s="57">
        <f t="shared" si="11"/>
        <v>0.00019437187430021647</v>
      </c>
      <c r="J130" s="58">
        <f t="shared" si="17"/>
        <v>0.0006944444444444445</v>
      </c>
      <c r="K130" s="58">
        <f t="shared" si="12"/>
        <v>0.0016392443628870054</v>
      </c>
      <c r="L130" s="16">
        <f t="shared" si="13"/>
        <v>227859.8841743824</v>
      </c>
      <c r="M130" s="59">
        <f t="shared" si="14"/>
        <v>227859.88</v>
      </c>
      <c r="N130" s="59">
        <f t="shared" si="16"/>
        <v>227859.88</v>
      </c>
      <c r="O130" s="59"/>
      <c r="P130" s="60" t="s">
        <v>34</v>
      </c>
      <c r="Q130" s="61">
        <f t="shared" si="15"/>
        <v>87.00262695685376</v>
      </c>
    </row>
    <row r="131" spans="1:17" ht="12.75">
      <c r="A131" s="53" t="s">
        <v>99</v>
      </c>
      <c r="B131" s="53">
        <f t="shared" si="18"/>
        <v>73</v>
      </c>
      <c r="C131" s="55" t="s">
        <v>172</v>
      </c>
      <c r="D131" s="55"/>
      <c r="E131" s="55" t="s">
        <v>96</v>
      </c>
      <c r="F131" s="55">
        <v>677</v>
      </c>
      <c r="G131" s="57">
        <f t="shared" si="10"/>
        <v>0.00019398235428956366</v>
      </c>
      <c r="H131" s="55">
        <v>41</v>
      </c>
      <c r="I131" s="57">
        <f t="shared" si="11"/>
        <v>3.213405986414869E-05</v>
      </c>
      <c r="J131" s="58">
        <f t="shared" si="17"/>
        <v>0.0006944444444444445</v>
      </c>
      <c r="K131" s="58">
        <f t="shared" si="12"/>
        <v>0.0009205608585981568</v>
      </c>
      <c r="L131" s="16">
        <f t="shared" si="13"/>
        <v>127960.7210277196</v>
      </c>
      <c r="M131" s="59">
        <f t="shared" si="14"/>
        <v>127960.72</v>
      </c>
      <c r="N131" s="59">
        <f t="shared" si="16"/>
        <v>127960.72</v>
      </c>
      <c r="O131" s="59"/>
      <c r="P131" s="60" t="s">
        <v>34</v>
      </c>
      <c r="Q131" s="61">
        <f t="shared" si="15"/>
        <v>189.01140324963072</v>
      </c>
    </row>
    <row r="132" spans="1:17" ht="12.75">
      <c r="A132" s="53" t="s">
        <v>99</v>
      </c>
      <c r="B132" s="53">
        <f t="shared" si="18"/>
        <v>74</v>
      </c>
      <c r="C132" s="55" t="s">
        <v>173</v>
      </c>
      <c r="D132" s="55"/>
      <c r="E132" s="55" t="s">
        <v>96</v>
      </c>
      <c r="F132" s="56">
        <v>3269</v>
      </c>
      <c r="G132" s="57">
        <f t="shared" si="10"/>
        <v>0.0009366740268428118</v>
      </c>
      <c r="H132" s="55">
        <v>350</v>
      </c>
      <c r="I132" s="57">
        <f t="shared" si="11"/>
        <v>0.0002743151451817571</v>
      </c>
      <c r="J132" s="58">
        <f t="shared" si="17"/>
        <v>0.0006944444444444445</v>
      </c>
      <c r="K132" s="58">
        <f t="shared" si="12"/>
        <v>0.0019054336164690132</v>
      </c>
      <c r="L132" s="16">
        <f t="shared" si="13"/>
        <v>264860.98899004224</v>
      </c>
      <c r="M132" s="59">
        <f t="shared" si="14"/>
        <v>264860.99</v>
      </c>
      <c r="N132" s="59">
        <f t="shared" si="16"/>
        <v>264860.99</v>
      </c>
      <c r="O132" s="59"/>
      <c r="P132" s="60" t="s">
        <v>34</v>
      </c>
      <c r="Q132" s="61">
        <f t="shared" si="15"/>
        <v>81.02202202508413</v>
      </c>
    </row>
    <row r="133" spans="1:17" ht="12.75">
      <c r="A133" s="53" t="s">
        <v>99</v>
      </c>
      <c r="B133" s="53">
        <f t="shared" si="18"/>
        <v>75</v>
      </c>
      <c r="C133" s="55" t="s">
        <v>174</v>
      </c>
      <c r="D133" s="55"/>
      <c r="E133" s="55" t="s">
        <v>96</v>
      </c>
      <c r="F133" s="56">
        <v>1077</v>
      </c>
      <c r="G133" s="57">
        <f t="shared" si="10"/>
        <v>0.0003085952667206205</v>
      </c>
      <c r="H133" s="55">
        <v>61</v>
      </c>
      <c r="I133" s="57">
        <f t="shared" si="11"/>
        <v>4.780921101739195E-05</v>
      </c>
      <c r="J133" s="58">
        <f t="shared" si="17"/>
        <v>0.0006944444444444445</v>
      </c>
      <c r="K133" s="58">
        <f t="shared" si="12"/>
        <v>0.001050848922182457</v>
      </c>
      <c r="L133" s="16">
        <f t="shared" si="13"/>
        <v>146071.15273012806</v>
      </c>
      <c r="M133" s="59">
        <f t="shared" si="14"/>
        <v>146071.15</v>
      </c>
      <c r="N133" s="59">
        <f t="shared" si="16"/>
        <v>146071.15</v>
      </c>
      <c r="O133" s="59"/>
      <c r="P133" s="60" t="s">
        <v>34</v>
      </c>
      <c r="Q133" s="61">
        <f t="shared" si="15"/>
        <v>135.627808727948</v>
      </c>
    </row>
    <row r="134" spans="1:17" ht="12.75">
      <c r="A134" s="53" t="s">
        <v>99</v>
      </c>
      <c r="B134" s="53">
        <f t="shared" si="18"/>
        <v>76</v>
      </c>
      <c r="C134" s="55" t="s">
        <v>175</v>
      </c>
      <c r="D134" s="55"/>
      <c r="E134" s="55" t="s">
        <v>96</v>
      </c>
      <c r="F134" s="55">
        <v>302</v>
      </c>
      <c r="G134" s="57">
        <f t="shared" si="10"/>
        <v>8.65327488854479E-05</v>
      </c>
      <c r="H134" s="55">
        <v>36</v>
      </c>
      <c r="I134" s="57">
        <f t="shared" si="11"/>
        <v>2.8215272075837873E-05</v>
      </c>
      <c r="J134" s="58">
        <f t="shared" si="17"/>
        <v>0.0006944444444444445</v>
      </c>
      <c r="K134" s="58">
        <f t="shared" si="12"/>
        <v>0.0008091924654057303</v>
      </c>
      <c r="L134" s="16">
        <f t="shared" si="13"/>
        <v>112480.18026879273</v>
      </c>
      <c r="M134" s="59">
        <f t="shared" si="14"/>
        <v>112480.18</v>
      </c>
      <c r="N134" s="59">
        <f t="shared" si="16"/>
        <v>112480.18</v>
      </c>
      <c r="O134" s="59"/>
      <c r="P134" s="60" t="s">
        <v>34</v>
      </c>
      <c r="Q134" s="61">
        <f t="shared" si="15"/>
        <v>372.45092715231783</v>
      </c>
    </row>
    <row r="135" spans="1:17" ht="12.75">
      <c r="A135" s="53" t="s">
        <v>99</v>
      </c>
      <c r="B135" s="53">
        <f t="shared" si="18"/>
        <v>77</v>
      </c>
      <c r="C135" s="55" t="s">
        <v>176</v>
      </c>
      <c r="D135" s="55"/>
      <c r="E135" s="55" t="s">
        <v>177</v>
      </c>
      <c r="F135" s="56">
        <v>3773</v>
      </c>
      <c r="G135" s="57">
        <f t="shared" si="10"/>
        <v>0.0010810862965059435</v>
      </c>
      <c r="H135" s="56">
        <v>1120</v>
      </c>
      <c r="I135" s="57">
        <f t="shared" si="11"/>
        <v>0.0008778084645816227</v>
      </c>
      <c r="J135" s="58">
        <f t="shared" si="17"/>
        <v>0.0006944444444444445</v>
      </c>
      <c r="K135" s="58">
        <f t="shared" si="12"/>
        <v>0.002653339205532011</v>
      </c>
      <c r="L135" s="16">
        <f t="shared" si="13"/>
        <v>368822.1095865661</v>
      </c>
      <c r="M135" s="59">
        <f t="shared" si="14"/>
        <v>368822.11</v>
      </c>
      <c r="N135" s="59">
        <f t="shared" si="16"/>
        <v>368822.11</v>
      </c>
      <c r="O135" s="59"/>
      <c r="P135" s="60" t="s">
        <v>34</v>
      </c>
      <c r="Q135" s="61">
        <f t="shared" si="15"/>
        <v>97.75301086668433</v>
      </c>
    </row>
    <row r="136" spans="1:17" ht="12.75">
      <c r="A136" s="53" t="s">
        <v>99</v>
      </c>
      <c r="B136" s="53">
        <f t="shared" si="18"/>
        <v>78</v>
      </c>
      <c r="C136" s="55" t="s">
        <v>178</v>
      </c>
      <c r="D136" s="55"/>
      <c r="E136" s="55" t="s">
        <v>177</v>
      </c>
      <c r="F136" s="56">
        <v>1128</v>
      </c>
      <c r="G136" s="57">
        <f t="shared" si="10"/>
        <v>0.00032320841305558026</v>
      </c>
      <c r="H136" s="55">
        <v>497</v>
      </c>
      <c r="I136" s="57">
        <f t="shared" si="11"/>
        <v>0.00038952750615809506</v>
      </c>
      <c r="J136" s="58">
        <f t="shared" si="17"/>
        <v>0.0006944444444444445</v>
      </c>
      <c r="K136" s="58">
        <f t="shared" si="12"/>
        <v>0.0014071803636581197</v>
      </c>
      <c r="L136" s="16">
        <f t="shared" si="13"/>
        <v>195602.29208956962</v>
      </c>
      <c r="M136" s="59">
        <f t="shared" si="14"/>
        <v>195602.29</v>
      </c>
      <c r="N136" s="59">
        <f t="shared" si="16"/>
        <v>195602.29</v>
      </c>
      <c r="O136" s="59"/>
      <c r="P136" s="60" t="s">
        <v>34</v>
      </c>
      <c r="Q136" s="61">
        <f t="shared" si="15"/>
        <v>173.4062854609929</v>
      </c>
    </row>
    <row r="137" spans="1:17" ht="12.75">
      <c r="A137" s="53" t="s">
        <v>99</v>
      </c>
      <c r="B137" s="53">
        <f t="shared" si="18"/>
        <v>79</v>
      </c>
      <c r="C137" s="55" t="s">
        <v>179</v>
      </c>
      <c r="D137" s="55"/>
      <c r="E137" s="55" t="s">
        <v>177</v>
      </c>
      <c r="F137" s="56">
        <v>8478</v>
      </c>
      <c r="G137" s="57">
        <f t="shared" si="10"/>
        <v>0.0024292206789762495</v>
      </c>
      <c r="H137" s="56">
        <v>2980</v>
      </c>
      <c r="I137" s="57">
        <f t="shared" si="11"/>
        <v>0.002335597521833246</v>
      </c>
      <c r="J137" s="58">
        <f t="shared" si="17"/>
        <v>0.0006944444444444445</v>
      </c>
      <c r="K137" s="58">
        <f t="shared" si="12"/>
        <v>0.00545926264525394</v>
      </c>
      <c r="L137" s="16">
        <f t="shared" si="13"/>
        <v>758853.8854782335</v>
      </c>
      <c r="M137" s="59">
        <f t="shared" si="14"/>
        <v>758853.89</v>
      </c>
      <c r="N137" s="59">
        <f t="shared" si="16"/>
        <v>758853.89</v>
      </c>
      <c r="O137" s="59"/>
      <c r="P137" s="60" t="s">
        <v>34</v>
      </c>
      <c r="Q137" s="61">
        <f t="shared" si="15"/>
        <v>89.50859754659118</v>
      </c>
    </row>
    <row r="138" spans="1:17" ht="12.75">
      <c r="A138" s="53" t="s">
        <v>99</v>
      </c>
      <c r="B138" s="53">
        <f t="shared" si="18"/>
        <v>80</v>
      </c>
      <c r="C138" s="55" t="s">
        <v>180</v>
      </c>
      <c r="D138" s="55"/>
      <c r="E138" s="55" t="s">
        <v>177</v>
      </c>
      <c r="F138" s="55">
        <v>871</v>
      </c>
      <c r="G138" s="57">
        <f t="shared" si="10"/>
        <v>0.00024956961681862623</v>
      </c>
      <c r="H138" s="55">
        <v>377</v>
      </c>
      <c r="I138" s="57">
        <f t="shared" si="11"/>
        <v>0.0002954765992386355</v>
      </c>
      <c r="J138" s="58">
        <f t="shared" si="17"/>
        <v>0.0006944444444444445</v>
      </c>
      <c r="K138" s="58">
        <f t="shared" si="12"/>
        <v>0.001239490660501706</v>
      </c>
      <c r="L138" s="16">
        <f t="shared" si="13"/>
        <v>172292.92028171866</v>
      </c>
      <c r="M138" s="59">
        <f t="shared" si="14"/>
        <v>172292.92</v>
      </c>
      <c r="N138" s="59">
        <f t="shared" si="16"/>
        <v>172292.92</v>
      </c>
      <c r="O138" s="59"/>
      <c r="P138" s="60" t="s">
        <v>34</v>
      </c>
      <c r="Q138" s="61">
        <f t="shared" si="15"/>
        <v>197.81047072330657</v>
      </c>
    </row>
    <row r="139" spans="1:17" ht="12.75">
      <c r="A139" s="53" t="s">
        <v>99</v>
      </c>
      <c r="B139" s="53">
        <f t="shared" si="18"/>
        <v>81</v>
      </c>
      <c r="C139" s="55" t="s">
        <v>181</v>
      </c>
      <c r="D139" s="55"/>
      <c r="E139" s="55" t="s">
        <v>177</v>
      </c>
      <c r="F139" s="56">
        <v>5617</v>
      </c>
      <c r="G139" s="57">
        <f aca="true" t="shared" si="19" ref="G139:G202">+F139/$F$371*0.49</f>
        <v>0.0016094518228131154</v>
      </c>
      <c r="H139" s="56">
        <v>1718</v>
      </c>
      <c r="I139" s="57">
        <f aca="true" t="shared" si="20" ref="I139:I202">+H139/$H$371*0.21</f>
        <v>0.0013464954840635964</v>
      </c>
      <c r="J139" s="58">
        <f t="shared" si="17"/>
        <v>0.0006944444444444445</v>
      </c>
      <c r="K139" s="58">
        <f aca="true" t="shared" si="21" ref="K139:K202">+G139+I139+J139</f>
        <v>0.0036503917513211566</v>
      </c>
      <c r="L139" s="16">
        <f aca="true" t="shared" si="22" ref="L139:L202">+K139*$N$3</f>
        <v>507415.4046088947</v>
      </c>
      <c r="M139" s="59">
        <f aca="true" t="shared" si="23" ref="M139:M202">ROUND(L139,2)</f>
        <v>507415.4</v>
      </c>
      <c r="N139" s="59">
        <f t="shared" si="16"/>
        <v>507415.4</v>
      </c>
      <c r="O139" s="59"/>
      <c r="P139" s="60" t="s">
        <v>34</v>
      </c>
      <c r="Q139" s="61">
        <f aca="true" t="shared" si="24" ref="Q139:Q202">+M139/F139</f>
        <v>90.33565960477124</v>
      </c>
    </row>
    <row r="140" spans="1:17" ht="12.75">
      <c r="A140" s="53" t="s">
        <v>99</v>
      </c>
      <c r="B140" s="53">
        <f t="shared" si="18"/>
        <v>82</v>
      </c>
      <c r="C140" s="55" t="s">
        <v>182</v>
      </c>
      <c r="D140" s="55"/>
      <c r="E140" s="55" t="s">
        <v>57</v>
      </c>
      <c r="F140" s="55">
        <v>407</v>
      </c>
      <c r="G140" s="57">
        <f t="shared" si="19"/>
        <v>0.00011661863839860033</v>
      </c>
      <c r="H140" s="55">
        <v>33</v>
      </c>
      <c r="I140" s="57">
        <f t="shared" si="20"/>
        <v>2.5863999402851383E-05</v>
      </c>
      <c r="J140" s="58">
        <f t="shared" si="17"/>
        <v>0.0006944444444444445</v>
      </c>
      <c r="K140" s="58">
        <f t="shared" si="21"/>
        <v>0.0008369270822458962</v>
      </c>
      <c r="L140" s="16">
        <f t="shared" si="22"/>
        <v>116335.3752134263</v>
      </c>
      <c r="M140" s="59">
        <f t="shared" si="23"/>
        <v>116335.38</v>
      </c>
      <c r="N140" s="59">
        <f aca="true" t="shared" si="25" ref="N140:N203">+M140</f>
        <v>116335.38</v>
      </c>
      <c r="O140" s="59"/>
      <c r="P140" s="60" t="s">
        <v>34</v>
      </c>
      <c r="Q140" s="61">
        <f t="shared" si="24"/>
        <v>285.8363144963145</v>
      </c>
    </row>
    <row r="141" spans="1:17" ht="12.75">
      <c r="A141" s="53" t="s">
        <v>99</v>
      </c>
      <c r="B141" s="53">
        <f t="shared" si="18"/>
        <v>83</v>
      </c>
      <c r="C141" s="55" t="s">
        <v>183</v>
      </c>
      <c r="D141" s="55"/>
      <c r="E141" s="55" t="s">
        <v>57</v>
      </c>
      <c r="F141" s="56">
        <v>1688</v>
      </c>
      <c r="G141" s="57">
        <f t="shared" si="19"/>
        <v>0.0004836664904590598</v>
      </c>
      <c r="H141" s="55">
        <v>184</v>
      </c>
      <c r="I141" s="57">
        <f t="shared" si="20"/>
        <v>0.00014421139060983803</v>
      </c>
      <c r="J141" s="58">
        <f aca="true" t="shared" si="26" ref="J141:J204">1/360*0.25</f>
        <v>0.0006944444444444445</v>
      </c>
      <c r="K141" s="58">
        <f t="shared" si="21"/>
        <v>0.0013223223255133423</v>
      </c>
      <c r="L141" s="16">
        <f t="shared" si="22"/>
        <v>183806.77021333112</v>
      </c>
      <c r="M141" s="59">
        <f t="shared" si="23"/>
        <v>183806.77</v>
      </c>
      <c r="N141" s="59">
        <f t="shared" si="25"/>
        <v>183806.77</v>
      </c>
      <c r="O141" s="59"/>
      <c r="P141" s="60" t="s">
        <v>34</v>
      </c>
      <c r="Q141" s="61">
        <f t="shared" si="24"/>
        <v>108.89026658767771</v>
      </c>
    </row>
    <row r="142" spans="1:17" ht="12.75">
      <c r="A142" s="53" t="s">
        <v>99</v>
      </c>
      <c r="B142" s="53">
        <f t="shared" si="18"/>
        <v>84</v>
      </c>
      <c r="C142" s="55" t="s">
        <v>184</v>
      </c>
      <c r="D142" s="55"/>
      <c r="E142" s="55" t="s">
        <v>57</v>
      </c>
      <c r="F142" s="56">
        <v>1565</v>
      </c>
      <c r="G142" s="57">
        <f t="shared" si="19"/>
        <v>0.0004484230198865098</v>
      </c>
      <c r="H142" s="55">
        <v>81</v>
      </c>
      <c r="I142" s="57">
        <f t="shared" si="20"/>
        <v>6.348436217063522E-05</v>
      </c>
      <c r="J142" s="58">
        <f t="shared" si="26"/>
        <v>0.0006944444444444445</v>
      </c>
      <c r="K142" s="58">
        <f t="shared" si="21"/>
        <v>0.0012063518265015894</v>
      </c>
      <c r="L142" s="16">
        <f t="shared" si="22"/>
        <v>167686.52293920043</v>
      </c>
      <c r="M142" s="59">
        <f t="shared" si="23"/>
        <v>167686.52</v>
      </c>
      <c r="N142" s="59">
        <f t="shared" si="25"/>
        <v>167686.52</v>
      </c>
      <c r="O142" s="59"/>
      <c r="P142" s="60" t="s">
        <v>34</v>
      </c>
      <c r="Q142" s="61">
        <f t="shared" si="24"/>
        <v>107.14793610223641</v>
      </c>
    </row>
    <row r="143" spans="1:17" ht="12.75">
      <c r="A143" s="53" t="s">
        <v>99</v>
      </c>
      <c r="B143" s="53">
        <f t="shared" si="18"/>
        <v>85</v>
      </c>
      <c r="C143" s="55" t="s">
        <v>185</v>
      </c>
      <c r="D143" s="55"/>
      <c r="E143" s="55" t="s">
        <v>57</v>
      </c>
      <c r="F143" s="56">
        <v>1087</v>
      </c>
      <c r="G143" s="57">
        <f t="shared" si="19"/>
        <v>0.00031146058953139696</v>
      </c>
      <c r="H143" s="55">
        <v>83</v>
      </c>
      <c r="I143" s="57">
        <f t="shared" si="20"/>
        <v>6.505187728595955E-05</v>
      </c>
      <c r="J143" s="58">
        <f t="shared" si="26"/>
        <v>0.0006944444444444445</v>
      </c>
      <c r="K143" s="58">
        <f t="shared" si="21"/>
        <v>0.001070956911261801</v>
      </c>
      <c r="L143" s="16">
        <f t="shared" si="22"/>
        <v>148866.2235361241</v>
      </c>
      <c r="M143" s="59">
        <f t="shared" si="23"/>
        <v>148866.22</v>
      </c>
      <c r="N143" s="59">
        <f t="shared" si="25"/>
        <v>148866.22</v>
      </c>
      <c r="O143" s="59"/>
      <c r="P143" s="60" t="s">
        <v>34</v>
      </c>
      <c r="Q143" s="61">
        <f t="shared" si="24"/>
        <v>136.95144434222632</v>
      </c>
    </row>
    <row r="144" spans="1:17" ht="12.75">
      <c r="A144" s="53" t="s">
        <v>99</v>
      </c>
      <c r="B144" s="53">
        <f t="shared" si="18"/>
        <v>86</v>
      </c>
      <c r="C144" s="55" t="s">
        <v>186</v>
      </c>
      <c r="D144" s="55"/>
      <c r="E144" s="55" t="s">
        <v>57</v>
      </c>
      <c r="F144" s="56">
        <v>2053</v>
      </c>
      <c r="G144" s="57">
        <f t="shared" si="19"/>
        <v>0.0005882507730523992</v>
      </c>
      <c r="H144" s="55">
        <v>182</v>
      </c>
      <c r="I144" s="57">
        <f t="shared" si="20"/>
        <v>0.0001426438754945137</v>
      </c>
      <c r="J144" s="58">
        <f t="shared" si="26"/>
        <v>0.0006944444444444445</v>
      </c>
      <c r="K144" s="58">
        <f t="shared" si="21"/>
        <v>0.0014253390929913575</v>
      </c>
      <c r="L144" s="16">
        <f t="shared" si="22"/>
        <v>198126.40994307768</v>
      </c>
      <c r="M144" s="59">
        <f t="shared" si="23"/>
        <v>198126.41</v>
      </c>
      <c r="N144" s="59">
        <f t="shared" si="25"/>
        <v>198126.41</v>
      </c>
      <c r="O144" s="59"/>
      <c r="P144" s="60" t="s">
        <v>34</v>
      </c>
      <c r="Q144" s="61">
        <f t="shared" si="24"/>
        <v>96.50580126643936</v>
      </c>
    </row>
    <row r="145" spans="1:17" ht="12.75">
      <c r="A145" s="53" t="s">
        <v>99</v>
      </c>
      <c r="B145" s="53">
        <f t="shared" si="18"/>
        <v>87</v>
      </c>
      <c r="C145" s="55" t="s">
        <v>187</v>
      </c>
      <c r="D145" s="55"/>
      <c r="E145" s="55" t="s">
        <v>57</v>
      </c>
      <c r="F145" s="56">
        <v>2134</v>
      </c>
      <c r="G145" s="57">
        <f t="shared" si="19"/>
        <v>0.0006114598878196882</v>
      </c>
      <c r="H145" s="55">
        <v>117</v>
      </c>
      <c r="I145" s="57">
        <f t="shared" si="20"/>
        <v>9.169963424647308E-05</v>
      </c>
      <c r="J145" s="58">
        <f t="shared" si="26"/>
        <v>0.0006944444444444445</v>
      </c>
      <c r="K145" s="58">
        <f t="shared" si="21"/>
        <v>0.0013976039665106058</v>
      </c>
      <c r="L145" s="16">
        <f t="shared" si="22"/>
        <v>194271.14415687375</v>
      </c>
      <c r="M145" s="59">
        <f t="shared" si="23"/>
        <v>194271.14</v>
      </c>
      <c r="N145" s="59">
        <f t="shared" si="25"/>
        <v>194271.14</v>
      </c>
      <c r="O145" s="59"/>
      <c r="P145" s="60" t="s">
        <v>34</v>
      </c>
      <c r="Q145" s="61">
        <f t="shared" si="24"/>
        <v>91.0361480787254</v>
      </c>
    </row>
    <row r="146" spans="1:17" ht="12.75">
      <c r="A146" s="53" t="s">
        <v>99</v>
      </c>
      <c r="B146" s="53">
        <f t="shared" si="18"/>
        <v>88</v>
      </c>
      <c r="C146" s="55" t="s">
        <v>188</v>
      </c>
      <c r="D146" s="55"/>
      <c r="E146" s="55" t="s">
        <v>57</v>
      </c>
      <c r="F146" s="55">
        <v>612</v>
      </c>
      <c r="G146" s="57">
        <f t="shared" si="19"/>
        <v>0.00017535775601951694</v>
      </c>
      <c r="H146" s="55">
        <v>58</v>
      </c>
      <c r="I146" s="57">
        <f t="shared" si="20"/>
        <v>4.545793834440546E-05</v>
      </c>
      <c r="J146" s="58">
        <f t="shared" si="26"/>
        <v>0.0006944444444444445</v>
      </c>
      <c r="K146" s="58">
        <f t="shared" si="21"/>
        <v>0.0009152601388083669</v>
      </c>
      <c r="L146" s="16">
        <f t="shared" si="22"/>
        <v>127223.90507477942</v>
      </c>
      <c r="M146" s="59">
        <f t="shared" si="23"/>
        <v>127223.91</v>
      </c>
      <c r="N146" s="59">
        <f t="shared" si="25"/>
        <v>127223.91</v>
      </c>
      <c r="O146" s="59"/>
      <c r="P146" s="60" t="s">
        <v>34</v>
      </c>
      <c r="Q146" s="61">
        <f t="shared" si="24"/>
        <v>207.88220588235293</v>
      </c>
    </row>
    <row r="147" spans="1:17" ht="12.75">
      <c r="A147" s="53" t="s">
        <v>99</v>
      </c>
      <c r="B147" s="53">
        <f t="shared" si="18"/>
        <v>89</v>
      </c>
      <c r="C147" s="55" t="s">
        <v>189</v>
      </c>
      <c r="D147" s="55"/>
      <c r="E147" s="55" t="s">
        <v>57</v>
      </c>
      <c r="F147" s="56">
        <v>2557</v>
      </c>
      <c r="G147" s="57">
        <f t="shared" si="19"/>
        <v>0.0007326630427155307</v>
      </c>
      <c r="H147" s="55">
        <v>208</v>
      </c>
      <c r="I147" s="57">
        <f t="shared" si="20"/>
        <v>0.00016302157199372995</v>
      </c>
      <c r="J147" s="58">
        <f t="shared" si="26"/>
        <v>0.0006944444444444445</v>
      </c>
      <c r="K147" s="58">
        <f t="shared" si="21"/>
        <v>0.001590129059153705</v>
      </c>
      <c r="L147" s="16">
        <f t="shared" si="22"/>
        <v>221032.70960954245</v>
      </c>
      <c r="M147" s="59">
        <f t="shared" si="23"/>
        <v>221032.71</v>
      </c>
      <c r="N147" s="59">
        <f t="shared" si="25"/>
        <v>221032.71</v>
      </c>
      <c r="O147" s="59"/>
      <c r="P147" s="60" t="s">
        <v>34</v>
      </c>
      <c r="Q147" s="61">
        <f t="shared" si="24"/>
        <v>86.44220179898318</v>
      </c>
    </row>
    <row r="148" spans="1:17" ht="12.75">
      <c r="A148" s="53" t="s">
        <v>99</v>
      </c>
      <c r="B148" s="53">
        <f t="shared" si="18"/>
        <v>90</v>
      </c>
      <c r="C148" s="55" t="s">
        <v>190</v>
      </c>
      <c r="D148" s="55"/>
      <c r="E148" s="55" t="s">
        <v>57</v>
      </c>
      <c r="F148" s="55">
        <v>769</v>
      </c>
      <c r="G148" s="57">
        <f t="shared" si="19"/>
        <v>0.00022034332414870672</v>
      </c>
      <c r="H148" s="55">
        <v>160</v>
      </c>
      <c r="I148" s="57">
        <f t="shared" si="20"/>
        <v>0.0001254012092259461</v>
      </c>
      <c r="J148" s="58">
        <f t="shared" si="26"/>
        <v>0.0006944444444444445</v>
      </c>
      <c r="K148" s="58">
        <f t="shared" si="21"/>
        <v>0.0010401889778190974</v>
      </c>
      <c r="L148" s="16">
        <f t="shared" si="22"/>
        <v>144589.388483788</v>
      </c>
      <c r="M148" s="59">
        <f t="shared" si="23"/>
        <v>144589.39</v>
      </c>
      <c r="N148" s="59">
        <f t="shared" si="25"/>
        <v>144589.39</v>
      </c>
      <c r="O148" s="59"/>
      <c r="P148" s="60" t="s">
        <v>34</v>
      </c>
      <c r="Q148" s="61">
        <f t="shared" si="24"/>
        <v>188.02261378413525</v>
      </c>
    </row>
    <row r="149" spans="1:17" ht="12.75">
      <c r="A149" s="53" t="s">
        <v>99</v>
      </c>
      <c r="B149" s="53">
        <f t="shared" si="18"/>
        <v>91</v>
      </c>
      <c r="C149" s="55" t="s">
        <v>191</v>
      </c>
      <c r="D149" s="55"/>
      <c r="E149" s="55" t="s">
        <v>57</v>
      </c>
      <c r="F149" s="56">
        <v>2045</v>
      </c>
      <c r="G149" s="57">
        <f t="shared" si="19"/>
        <v>0.000585958514803778</v>
      </c>
      <c r="H149" s="55">
        <v>384</v>
      </c>
      <c r="I149" s="57">
        <f t="shared" si="20"/>
        <v>0.00030096290214227066</v>
      </c>
      <c r="J149" s="58">
        <f t="shared" si="26"/>
        <v>0.0006944444444444445</v>
      </c>
      <c r="K149" s="58">
        <f t="shared" si="21"/>
        <v>0.0015813658613904932</v>
      </c>
      <c r="L149" s="16">
        <f t="shared" si="22"/>
        <v>219814.59883086273</v>
      </c>
      <c r="M149" s="59">
        <f t="shared" si="23"/>
        <v>219814.6</v>
      </c>
      <c r="N149" s="59">
        <f t="shared" si="25"/>
        <v>219814.6</v>
      </c>
      <c r="O149" s="59"/>
      <c r="P149" s="60" t="s">
        <v>34</v>
      </c>
      <c r="Q149" s="61">
        <f t="shared" si="24"/>
        <v>107.48880195599023</v>
      </c>
    </row>
    <row r="150" spans="1:17" ht="12.75">
      <c r="A150" s="53" t="s">
        <v>99</v>
      </c>
      <c r="B150" s="53">
        <f t="shared" si="18"/>
        <v>92</v>
      </c>
      <c r="C150" s="55" t="s">
        <v>192</v>
      </c>
      <c r="D150" s="55"/>
      <c r="E150" s="55" t="s">
        <v>57</v>
      </c>
      <c r="F150" s="56">
        <v>6288</v>
      </c>
      <c r="G150" s="57">
        <f t="shared" si="19"/>
        <v>0.0018017149834162133</v>
      </c>
      <c r="H150" s="55">
        <v>495</v>
      </c>
      <c r="I150" s="57">
        <f t="shared" si="20"/>
        <v>0.00038795999104277075</v>
      </c>
      <c r="J150" s="58">
        <f t="shared" si="26"/>
        <v>0.0006944444444444445</v>
      </c>
      <c r="K150" s="58">
        <f t="shared" si="21"/>
        <v>0.0028841194189034285</v>
      </c>
      <c r="L150" s="16">
        <f t="shared" si="22"/>
        <v>400901.25158583326</v>
      </c>
      <c r="M150" s="59">
        <f t="shared" si="23"/>
        <v>400901.25</v>
      </c>
      <c r="N150" s="59">
        <f t="shared" si="25"/>
        <v>400901.25</v>
      </c>
      <c r="O150" s="59"/>
      <c r="P150" s="60" t="s">
        <v>34</v>
      </c>
      <c r="Q150" s="61">
        <f t="shared" si="24"/>
        <v>63.75656011450382</v>
      </c>
    </row>
    <row r="151" spans="1:17" ht="12.75">
      <c r="A151" s="53" t="s">
        <v>99</v>
      </c>
      <c r="B151" s="53">
        <f t="shared" si="18"/>
        <v>93</v>
      </c>
      <c r="C151" s="55" t="s">
        <v>193</v>
      </c>
      <c r="D151" s="55"/>
      <c r="E151" s="55" t="s">
        <v>57</v>
      </c>
      <c r="F151" s="56">
        <v>4349</v>
      </c>
      <c r="G151" s="57">
        <f t="shared" si="19"/>
        <v>0.0012461288904066653</v>
      </c>
      <c r="H151" s="55">
        <v>384</v>
      </c>
      <c r="I151" s="57">
        <f t="shared" si="20"/>
        <v>0.00030096290214227066</v>
      </c>
      <c r="J151" s="58">
        <f t="shared" si="26"/>
        <v>0.0006944444444444445</v>
      </c>
      <c r="K151" s="58">
        <f t="shared" si="21"/>
        <v>0.0022415362369933804</v>
      </c>
      <c r="L151" s="16">
        <f t="shared" si="22"/>
        <v>311580.26155079086</v>
      </c>
      <c r="M151" s="59">
        <f t="shared" si="23"/>
        <v>311580.26</v>
      </c>
      <c r="N151" s="59">
        <f t="shared" si="25"/>
        <v>311580.26</v>
      </c>
      <c r="O151" s="59"/>
      <c r="P151" s="60" t="s">
        <v>34</v>
      </c>
      <c r="Q151" s="61">
        <f t="shared" si="24"/>
        <v>71.64411588871005</v>
      </c>
    </row>
    <row r="152" spans="1:17" ht="12.75">
      <c r="A152" s="53" t="s">
        <v>99</v>
      </c>
      <c r="B152" s="53">
        <f t="shared" si="18"/>
        <v>94</v>
      </c>
      <c r="C152" s="55" t="s">
        <v>194</v>
      </c>
      <c r="D152" s="55"/>
      <c r="E152" s="55" t="s">
        <v>57</v>
      </c>
      <c r="F152" s="55">
        <v>497</v>
      </c>
      <c r="G152" s="57">
        <f t="shared" si="19"/>
        <v>0.00014240654369558812</v>
      </c>
      <c r="H152" s="55">
        <v>63</v>
      </c>
      <c r="I152" s="57">
        <f t="shared" si="20"/>
        <v>4.9376726132716275E-05</v>
      </c>
      <c r="J152" s="58">
        <f t="shared" si="26"/>
        <v>0.0006944444444444445</v>
      </c>
      <c r="K152" s="58">
        <f t="shared" si="21"/>
        <v>0.0008862277142727489</v>
      </c>
      <c r="L152" s="16">
        <f t="shared" si="22"/>
        <v>123188.31096705492</v>
      </c>
      <c r="M152" s="59">
        <f t="shared" si="23"/>
        <v>123188.31</v>
      </c>
      <c r="N152" s="59">
        <f t="shared" si="25"/>
        <v>123188.31</v>
      </c>
      <c r="O152" s="59"/>
      <c r="P152" s="60" t="s">
        <v>34</v>
      </c>
      <c r="Q152" s="61">
        <f t="shared" si="24"/>
        <v>247.8638028169014</v>
      </c>
    </row>
    <row r="153" spans="1:17" ht="12.75">
      <c r="A153" s="53" t="s">
        <v>99</v>
      </c>
      <c r="B153" s="53">
        <f t="shared" si="18"/>
        <v>95</v>
      </c>
      <c r="C153" s="55" t="s">
        <v>195</v>
      </c>
      <c r="D153" s="55"/>
      <c r="E153" s="55" t="s">
        <v>57</v>
      </c>
      <c r="F153" s="56">
        <v>1080</v>
      </c>
      <c r="G153" s="57">
        <f t="shared" si="19"/>
        <v>0.0003094548635638534</v>
      </c>
      <c r="H153" s="55">
        <v>104</v>
      </c>
      <c r="I153" s="57">
        <f t="shared" si="20"/>
        <v>8.151078599686498E-05</v>
      </c>
      <c r="J153" s="58">
        <f t="shared" si="26"/>
        <v>0.0006944444444444445</v>
      </c>
      <c r="K153" s="58">
        <f t="shared" si="21"/>
        <v>0.0010854100940051628</v>
      </c>
      <c r="L153" s="16">
        <f t="shared" si="22"/>
        <v>150875.25929699963</v>
      </c>
      <c r="M153" s="59">
        <f t="shared" si="23"/>
        <v>150875.26</v>
      </c>
      <c r="N153" s="59">
        <f t="shared" si="25"/>
        <v>150875.26</v>
      </c>
      <c r="O153" s="59"/>
      <c r="P153" s="60" t="s">
        <v>34</v>
      </c>
      <c r="Q153" s="61">
        <f t="shared" si="24"/>
        <v>139.6993148148148</v>
      </c>
    </row>
    <row r="154" spans="1:17" ht="12.75">
      <c r="A154" s="53" t="s">
        <v>99</v>
      </c>
      <c r="B154" s="53">
        <f t="shared" si="18"/>
        <v>96</v>
      </c>
      <c r="C154" s="55" t="s">
        <v>196</v>
      </c>
      <c r="D154" s="55"/>
      <c r="E154" s="55" t="s">
        <v>57</v>
      </c>
      <c r="F154" s="55">
        <v>472</v>
      </c>
      <c r="G154" s="57">
        <f t="shared" si="19"/>
        <v>0.00013524323666864703</v>
      </c>
      <c r="H154" s="55">
        <v>125</v>
      </c>
      <c r="I154" s="57">
        <f t="shared" si="20"/>
        <v>9.796969470777039E-05</v>
      </c>
      <c r="J154" s="58">
        <f t="shared" si="26"/>
        <v>0.0006944444444444445</v>
      </c>
      <c r="K154" s="58">
        <f t="shared" si="21"/>
        <v>0.0009276573758208619</v>
      </c>
      <c r="L154" s="16">
        <f t="shared" si="22"/>
        <v>128947.15821122726</v>
      </c>
      <c r="M154" s="59">
        <f t="shared" si="23"/>
        <v>128947.16</v>
      </c>
      <c r="N154" s="59">
        <f t="shared" si="25"/>
        <v>128947.16</v>
      </c>
      <c r="O154" s="59"/>
      <c r="P154" s="60" t="s">
        <v>34</v>
      </c>
      <c r="Q154" s="61">
        <f t="shared" si="24"/>
        <v>273.19313559322035</v>
      </c>
    </row>
    <row r="155" spans="1:17" ht="12.75">
      <c r="A155" s="53" t="s">
        <v>99</v>
      </c>
      <c r="B155" s="53">
        <f t="shared" si="18"/>
        <v>97</v>
      </c>
      <c r="C155" s="55" t="s">
        <v>197</v>
      </c>
      <c r="D155" s="55"/>
      <c r="E155" s="55" t="s">
        <v>57</v>
      </c>
      <c r="F155" s="56">
        <v>2145</v>
      </c>
      <c r="G155" s="57">
        <f t="shared" si="19"/>
        <v>0.0006146117429115422</v>
      </c>
      <c r="H155" s="55">
        <v>198</v>
      </c>
      <c r="I155" s="57">
        <f t="shared" si="20"/>
        <v>0.00015518399641710828</v>
      </c>
      <c r="J155" s="58">
        <f t="shared" si="26"/>
        <v>0.0006944444444444445</v>
      </c>
      <c r="K155" s="58">
        <f t="shared" si="21"/>
        <v>0.001464240183773095</v>
      </c>
      <c r="L155" s="16">
        <f t="shared" si="22"/>
        <v>203533.77826501153</v>
      </c>
      <c r="M155" s="59">
        <f t="shared" si="23"/>
        <v>203533.78</v>
      </c>
      <c r="N155" s="59">
        <f t="shared" si="25"/>
        <v>203533.78</v>
      </c>
      <c r="O155" s="59"/>
      <c r="P155" s="60" t="s">
        <v>34</v>
      </c>
      <c r="Q155" s="61">
        <f t="shared" si="24"/>
        <v>94.88754312354313</v>
      </c>
    </row>
    <row r="156" spans="1:17" ht="12.75">
      <c r="A156" s="53" t="s">
        <v>99</v>
      </c>
      <c r="B156" s="53">
        <f t="shared" si="18"/>
        <v>98</v>
      </c>
      <c r="C156" s="55" t="s">
        <v>198</v>
      </c>
      <c r="D156" s="55"/>
      <c r="E156" s="55" t="s">
        <v>57</v>
      </c>
      <c r="F156" s="56">
        <v>3917</v>
      </c>
      <c r="G156" s="57">
        <f t="shared" si="19"/>
        <v>0.001122346944981124</v>
      </c>
      <c r="H156" s="55">
        <v>357</v>
      </c>
      <c r="I156" s="57">
        <f t="shared" si="20"/>
        <v>0.00027980144808539224</v>
      </c>
      <c r="J156" s="58">
        <f t="shared" si="26"/>
        <v>0.0006944444444444445</v>
      </c>
      <c r="K156" s="58">
        <f t="shared" si="21"/>
        <v>0.0020965928375109607</v>
      </c>
      <c r="L156" s="16">
        <f t="shared" si="22"/>
        <v>291432.69419253606</v>
      </c>
      <c r="M156" s="59">
        <f t="shared" si="23"/>
        <v>291432.69</v>
      </c>
      <c r="N156" s="59">
        <f t="shared" si="25"/>
        <v>291432.69</v>
      </c>
      <c r="O156" s="59"/>
      <c r="P156" s="60" t="s">
        <v>34</v>
      </c>
      <c r="Q156" s="61">
        <f t="shared" si="24"/>
        <v>74.40201429665561</v>
      </c>
    </row>
    <row r="157" spans="1:17" ht="12.75">
      <c r="A157" s="53" t="s">
        <v>99</v>
      </c>
      <c r="B157" s="53">
        <f t="shared" si="18"/>
        <v>99</v>
      </c>
      <c r="C157" s="55" t="s">
        <v>199</v>
      </c>
      <c r="D157" s="55"/>
      <c r="E157" s="55" t="s">
        <v>57</v>
      </c>
      <c r="F157" s="56">
        <v>2106</v>
      </c>
      <c r="G157" s="57">
        <f t="shared" si="19"/>
        <v>0.0006034369839495142</v>
      </c>
      <c r="H157" s="55">
        <v>146</v>
      </c>
      <c r="I157" s="57">
        <f t="shared" si="20"/>
        <v>0.00011442860341867582</v>
      </c>
      <c r="J157" s="58">
        <f t="shared" si="26"/>
        <v>0.0006944444444444445</v>
      </c>
      <c r="K157" s="58">
        <f t="shared" si="21"/>
        <v>0.0014123100318126345</v>
      </c>
      <c r="L157" s="16">
        <f t="shared" si="22"/>
        <v>196315.33135205164</v>
      </c>
      <c r="M157" s="59">
        <f t="shared" si="23"/>
        <v>196315.33</v>
      </c>
      <c r="N157" s="59">
        <f t="shared" si="25"/>
        <v>196315.33</v>
      </c>
      <c r="O157" s="59"/>
      <c r="P157" s="60" t="s">
        <v>34</v>
      </c>
      <c r="Q157" s="61">
        <f t="shared" si="24"/>
        <v>93.21715574548907</v>
      </c>
    </row>
    <row r="158" spans="1:17" ht="12.75">
      <c r="A158" s="53" t="s">
        <v>99</v>
      </c>
      <c r="B158" s="53">
        <f t="shared" si="18"/>
        <v>100</v>
      </c>
      <c r="C158" s="55" t="s">
        <v>200</v>
      </c>
      <c r="D158" s="55"/>
      <c r="E158" s="55" t="s">
        <v>57</v>
      </c>
      <c r="F158" s="55">
        <v>427</v>
      </c>
      <c r="G158" s="57">
        <f t="shared" si="19"/>
        <v>0.00012234928402015316</v>
      </c>
      <c r="H158" s="55">
        <v>70</v>
      </c>
      <c r="I158" s="57">
        <f t="shared" si="20"/>
        <v>5.486302903635142E-05</v>
      </c>
      <c r="J158" s="58">
        <f t="shared" si="26"/>
        <v>0.0006944444444444445</v>
      </c>
      <c r="K158" s="58">
        <f t="shared" si="21"/>
        <v>0.0008716567575009491</v>
      </c>
      <c r="L158" s="16">
        <f t="shared" si="22"/>
        <v>121162.90426290443</v>
      </c>
      <c r="M158" s="59">
        <f t="shared" si="23"/>
        <v>121162.9</v>
      </c>
      <c r="N158" s="59">
        <f t="shared" si="25"/>
        <v>121162.9</v>
      </c>
      <c r="O158" s="59"/>
      <c r="P158" s="60" t="s">
        <v>34</v>
      </c>
      <c r="Q158" s="61">
        <f t="shared" si="24"/>
        <v>283.75386416861824</v>
      </c>
    </row>
    <row r="159" spans="1:17" ht="12.75">
      <c r="A159" s="53" t="s">
        <v>99</v>
      </c>
      <c r="B159" s="53">
        <f t="shared" si="18"/>
        <v>101</v>
      </c>
      <c r="C159" s="55" t="s">
        <v>201</v>
      </c>
      <c r="D159" s="55"/>
      <c r="E159" s="55" t="s">
        <v>57</v>
      </c>
      <c r="F159" s="56">
        <v>3535</v>
      </c>
      <c r="G159" s="57">
        <f t="shared" si="19"/>
        <v>0.0010128916136094646</v>
      </c>
      <c r="H159" s="55">
        <v>252</v>
      </c>
      <c r="I159" s="57">
        <f t="shared" si="20"/>
        <v>0.0001975069045308651</v>
      </c>
      <c r="J159" s="58">
        <f t="shared" si="26"/>
        <v>0.0006944444444444445</v>
      </c>
      <c r="K159" s="58">
        <f t="shared" si="21"/>
        <v>0.0019048429625847744</v>
      </c>
      <c r="L159" s="16">
        <f t="shared" si="22"/>
        <v>264778.8863281714</v>
      </c>
      <c r="M159" s="59">
        <f t="shared" si="23"/>
        <v>264778.89</v>
      </c>
      <c r="N159" s="59">
        <f t="shared" si="25"/>
        <v>264778.89</v>
      </c>
      <c r="O159" s="59"/>
      <c r="P159" s="60" t="s">
        <v>34</v>
      </c>
      <c r="Q159" s="61">
        <f t="shared" si="24"/>
        <v>74.90209052333805</v>
      </c>
    </row>
    <row r="160" spans="1:17" ht="12.75">
      <c r="A160" s="53" t="s">
        <v>99</v>
      </c>
      <c r="B160" s="53">
        <f t="shared" si="18"/>
        <v>102</v>
      </c>
      <c r="C160" s="55" t="s">
        <v>202</v>
      </c>
      <c r="D160" s="55"/>
      <c r="E160" s="55" t="s">
        <v>57</v>
      </c>
      <c r="F160" s="56">
        <v>1271</v>
      </c>
      <c r="G160" s="57">
        <f t="shared" si="19"/>
        <v>0.00036418252924968304</v>
      </c>
      <c r="H160" s="55">
        <v>128</v>
      </c>
      <c r="I160" s="57">
        <f t="shared" si="20"/>
        <v>0.00010032096738075688</v>
      </c>
      <c r="J160" s="58">
        <f t="shared" si="26"/>
        <v>0.0006944444444444445</v>
      </c>
      <c r="K160" s="58">
        <f t="shared" si="21"/>
        <v>0.0011589479410748843</v>
      </c>
      <c r="L160" s="16">
        <f t="shared" si="22"/>
        <v>161097.24065323215</v>
      </c>
      <c r="M160" s="59">
        <f t="shared" si="23"/>
        <v>161097.24</v>
      </c>
      <c r="N160" s="59">
        <f t="shared" si="25"/>
        <v>161097.24</v>
      </c>
      <c r="O160" s="59"/>
      <c r="P160" s="60" t="s">
        <v>34</v>
      </c>
      <c r="Q160" s="61">
        <f t="shared" si="24"/>
        <v>126.74841856805664</v>
      </c>
    </row>
    <row r="161" spans="1:17" ht="12.75">
      <c r="A161" s="53" t="s">
        <v>99</v>
      </c>
      <c r="B161" s="53">
        <f t="shared" si="18"/>
        <v>103</v>
      </c>
      <c r="C161" s="55" t="s">
        <v>203</v>
      </c>
      <c r="D161" s="55"/>
      <c r="E161" s="55" t="s">
        <v>57</v>
      </c>
      <c r="F161" s="55">
        <v>370</v>
      </c>
      <c r="G161" s="57">
        <f t="shared" si="19"/>
        <v>0.00010601694399872756</v>
      </c>
      <c r="H161" s="55">
        <v>29</v>
      </c>
      <c r="I161" s="57">
        <f t="shared" si="20"/>
        <v>2.272896917220273E-05</v>
      </c>
      <c r="J161" s="58">
        <f t="shared" si="26"/>
        <v>0.0006944444444444445</v>
      </c>
      <c r="K161" s="58">
        <f t="shared" si="21"/>
        <v>0.0008231903576153747</v>
      </c>
      <c r="L161" s="16">
        <f t="shared" si="22"/>
        <v>114425.92927960993</v>
      </c>
      <c r="M161" s="59">
        <f t="shared" si="23"/>
        <v>114425.93</v>
      </c>
      <c r="N161" s="59">
        <f t="shared" si="25"/>
        <v>114425.93</v>
      </c>
      <c r="O161" s="59"/>
      <c r="P161" s="60" t="s">
        <v>34</v>
      </c>
      <c r="Q161" s="61">
        <f t="shared" si="24"/>
        <v>309.25927027027024</v>
      </c>
    </row>
    <row r="162" spans="1:17" ht="12.75">
      <c r="A162" s="53" t="s">
        <v>99</v>
      </c>
      <c r="B162" s="53">
        <f t="shared" si="18"/>
        <v>104</v>
      </c>
      <c r="C162" s="55" t="s">
        <v>204</v>
      </c>
      <c r="D162" s="55"/>
      <c r="E162" s="55" t="s">
        <v>57</v>
      </c>
      <c r="F162" s="56">
        <v>4410</v>
      </c>
      <c r="G162" s="57">
        <f t="shared" si="19"/>
        <v>0.0012636073595524014</v>
      </c>
      <c r="H162" s="55">
        <v>587</v>
      </c>
      <c r="I162" s="57">
        <f t="shared" si="20"/>
        <v>0.00046006568634768974</v>
      </c>
      <c r="J162" s="58">
        <f t="shared" si="26"/>
        <v>0.0006944444444444445</v>
      </c>
      <c r="K162" s="58">
        <f t="shared" si="21"/>
        <v>0.002418117490344536</v>
      </c>
      <c r="L162" s="16">
        <f t="shared" si="22"/>
        <v>336125.58551036153</v>
      </c>
      <c r="M162" s="59">
        <f t="shared" si="23"/>
        <v>336125.59</v>
      </c>
      <c r="N162" s="59">
        <f t="shared" si="25"/>
        <v>336125.59</v>
      </c>
      <c r="O162" s="59"/>
      <c r="P162" s="60" t="s">
        <v>34</v>
      </c>
      <c r="Q162" s="61">
        <f t="shared" si="24"/>
        <v>76.21895464852608</v>
      </c>
    </row>
    <row r="163" spans="1:17" ht="12.75">
      <c r="A163" s="53" t="s">
        <v>99</v>
      </c>
      <c r="B163" s="53">
        <f t="shared" si="18"/>
        <v>105</v>
      </c>
      <c r="C163" s="55" t="s">
        <v>205</v>
      </c>
      <c r="D163" s="55"/>
      <c r="E163" s="55" t="s">
        <v>57</v>
      </c>
      <c r="F163" s="56">
        <v>3870</v>
      </c>
      <c r="G163" s="57">
        <f t="shared" si="19"/>
        <v>0.0011088799277704747</v>
      </c>
      <c r="H163" s="55">
        <v>520</v>
      </c>
      <c r="I163" s="57">
        <f t="shared" si="20"/>
        <v>0.00040755392998432485</v>
      </c>
      <c r="J163" s="58">
        <f t="shared" si="26"/>
        <v>0.0006944444444444445</v>
      </c>
      <c r="K163" s="58">
        <f t="shared" si="21"/>
        <v>0.0022108783021992442</v>
      </c>
      <c r="L163" s="16">
        <f t="shared" si="22"/>
        <v>307318.7166406016</v>
      </c>
      <c r="M163" s="59">
        <f t="shared" si="23"/>
        <v>307318.72</v>
      </c>
      <c r="N163" s="59">
        <f t="shared" si="25"/>
        <v>307318.72</v>
      </c>
      <c r="O163" s="59"/>
      <c r="P163" s="60" t="s">
        <v>34</v>
      </c>
      <c r="Q163" s="61">
        <f t="shared" si="24"/>
        <v>79.41052196382428</v>
      </c>
    </row>
    <row r="164" spans="1:17" ht="12.75">
      <c r="A164" s="53" t="s">
        <v>99</v>
      </c>
      <c r="B164" s="53">
        <f t="shared" si="18"/>
        <v>106</v>
      </c>
      <c r="C164" s="55" t="s">
        <v>206</v>
      </c>
      <c r="D164" s="55"/>
      <c r="E164" s="55" t="s">
        <v>57</v>
      </c>
      <c r="F164" s="56">
        <v>4812</v>
      </c>
      <c r="G164" s="57">
        <f t="shared" si="19"/>
        <v>0.0013787933365456135</v>
      </c>
      <c r="H164" s="55">
        <v>589</v>
      </c>
      <c r="I164" s="57">
        <f t="shared" si="20"/>
        <v>0.00046163320146301405</v>
      </c>
      <c r="J164" s="58">
        <f t="shared" si="26"/>
        <v>0.0006944444444444445</v>
      </c>
      <c r="K164" s="58">
        <f t="shared" si="21"/>
        <v>0.0025348709824530723</v>
      </c>
      <c r="L164" s="16">
        <f t="shared" si="22"/>
        <v>352354.6711739244</v>
      </c>
      <c r="M164" s="59">
        <f t="shared" si="23"/>
        <v>352354.67</v>
      </c>
      <c r="N164" s="59">
        <f t="shared" si="25"/>
        <v>352354.67</v>
      </c>
      <c r="O164" s="59"/>
      <c r="P164" s="60" t="s">
        <v>34</v>
      </c>
      <c r="Q164" s="61">
        <f t="shared" si="24"/>
        <v>73.22416251039068</v>
      </c>
    </row>
    <row r="165" spans="1:17" ht="12.75">
      <c r="A165" s="53" t="s">
        <v>99</v>
      </c>
      <c r="B165" s="53">
        <f t="shared" si="18"/>
        <v>107</v>
      </c>
      <c r="C165" s="55" t="s">
        <v>207</v>
      </c>
      <c r="D165" s="55"/>
      <c r="E165" s="55" t="s">
        <v>57</v>
      </c>
      <c r="F165" s="56">
        <v>6063</v>
      </c>
      <c r="G165" s="57">
        <f t="shared" si="19"/>
        <v>0.0017372452201737437</v>
      </c>
      <c r="H165" s="55">
        <v>661</v>
      </c>
      <c r="I165" s="57">
        <f t="shared" si="20"/>
        <v>0.0005180637456146898</v>
      </c>
      <c r="J165" s="58">
        <f t="shared" si="26"/>
        <v>0.0006944444444444445</v>
      </c>
      <c r="K165" s="58">
        <f t="shared" si="21"/>
        <v>0.0029497534102328783</v>
      </c>
      <c r="L165" s="16">
        <f t="shared" si="22"/>
        <v>410024.5732826008</v>
      </c>
      <c r="M165" s="59">
        <f t="shared" si="23"/>
        <v>410024.57</v>
      </c>
      <c r="N165" s="59">
        <f t="shared" si="25"/>
        <v>410024.57</v>
      </c>
      <c r="O165" s="59"/>
      <c r="P165" s="60" t="s">
        <v>34</v>
      </c>
      <c r="Q165" s="61">
        <f t="shared" si="24"/>
        <v>67.62734125020617</v>
      </c>
    </row>
    <row r="166" spans="1:17" ht="12.75">
      <c r="A166" s="53" t="s">
        <v>99</v>
      </c>
      <c r="B166" s="53">
        <f t="shared" si="18"/>
        <v>108</v>
      </c>
      <c r="C166" s="55" t="s">
        <v>208</v>
      </c>
      <c r="D166" s="55"/>
      <c r="E166" s="55" t="s">
        <v>57</v>
      </c>
      <c r="F166" s="56">
        <v>5972</v>
      </c>
      <c r="G166" s="57">
        <f t="shared" si="19"/>
        <v>0.0017111707825956783</v>
      </c>
      <c r="H166" s="55">
        <v>452</v>
      </c>
      <c r="I166" s="57">
        <f t="shared" si="20"/>
        <v>0.00035425841606329773</v>
      </c>
      <c r="J166" s="58">
        <f t="shared" si="26"/>
        <v>0.0006944444444444445</v>
      </c>
      <c r="K166" s="58">
        <f t="shared" si="21"/>
        <v>0.0027598736431034207</v>
      </c>
      <c r="L166" s="16">
        <f t="shared" si="22"/>
        <v>383630.71601230477</v>
      </c>
      <c r="M166" s="59">
        <f t="shared" si="23"/>
        <v>383630.72</v>
      </c>
      <c r="N166" s="59">
        <f t="shared" si="25"/>
        <v>383630.72</v>
      </c>
      <c r="O166" s="59"/>
      <c r="P166" s="60" t="s">
        <v>34</v>
      </c>
      <c r="Q166" s="61">
        <f t="shared" si="24"/>
        <v>64.23823174815807</v>
      </c>
    </row>
    <row r="167" spans="1:17" ht="12.75">
      <c r="A167" s="53" t="s">
        <v>99</v>
      </c>
      <c r="B167" s="53">
        <f t="shared" si="18"/>
        <v>109</v>
      </c>
      <c r="C167" s="55" t="s">
        <v>209</v>
      </c>
      <c r="D167" s="55"/>
      <c r="E167" s="55" t="s">
        <v>38</v>
      </c>
      <c r="F167" s="56">
        <v>1353</v>
      </c>
      <c r="G167" s="57">
        <f t="shared" si="19"/>
        <v>0.00038767817629804975</v>
      </c>
      <c r="H167" s="55">
        <v>365</v>
      </c>
      <c r="I167" s="57">
        <f t="shared" si="20"/>
        <v>0.00028607150854668956</v>
      </c>
      <c r="J167" s="58">
        <f t="shared" si="26"/>
        <v>0.0006944444444444445</v>
      </c>
      <c r="K167" s="58">
        <f t="shared" si="21"/>
        <v>0.0013681941292891836</v>
      </c>
      <c r="L167" s="16">
        <f t="shared" si="22"/>
        <v>190183.08855358438</v>
      </c>
      <c r="M167" s="59">
        <f t="shared" si="23"/>
        <v>190183.09</v>
      </c>
      <c r="N167" s="59">
        <f t="shared" si="25"/>
        <v>190183.09</v>
      </c>
      <c r="O167" s="59"/>
      <c r="P167" s="60" t="s">
        <v>34</v>
      </c>
      <c r="Q167" s="61">
        <f t="shared" si="24"/>
        <v>140.5639985218034</v>
      </c>
    </row>
    <row r="168" spans="1:17" ht="12.75">
      <c r="A168" s="53" t="s">
        <v>99</v>
      </c>
      <c r="B168" s="53">
        <f t="shared" si="18"/>
        <v>110</v>
      </c>
      <c r="C168" s="55" t="s">
        <v>210</v>
      </c>
      <c r="D168" s="55"/>
      <c r="E168" s="55" t="s">
        <v>38</v>
      </c>
      <c r="F168" s="56">
        <v>1046</v>
      </c>
      <c r="G168" s="57">
        <f t="shared" si="19"/>
        <v>0.0002997127660072136</v>
      </c>
      <c r="H168" s="55">
        <v>520</v>
      </c>
      <c r="I168" s="57">
        <f t="shared" si="20"/>
        <v>0.00040755392998432485</v>
      </c>
      <c r="J168" s="58">
        <f t="shared" si="26"/>
        <v>0.0006944444444444445</v>
      </c>
      <c r="K168" s="58">
        <f t="shared" si="21"/>
        <v>0.001401711140435983</v>
      </c>
      <c r="L168" s="16">
        <f t="shared" si="22"/>
        <v>194842.05365402295</v>
      </c>
      <c r="M168" s="59">
        <f t="shared" si="23"/>
        <v>194842.05</v>
      </c>
      <c r="N168" s="59">
        <f t="shared" si="25"/>
        <v>194842.05</v>
      </c>
      <c r="O168" s="59"/>
      <c r="P168" s="60" t="s">
        <v>34</v>
      </c>
      <c r="Q168" s="61">
        <f t="shared" si="24"/>
        <v>186.2734703632887</v>
      </c>
    </row>
    <row r="169" spans="1:17" ht="12.75">
      <c r="A169" s="53" t="s">
        <v>99</v>
      </c>
      <c r="B169" s="53">
        <f t="shared" si="18"/>
        <v>111</v>
      </c>
      <c r="C169" s="55" t="s">
        <v>211</v>
      </c>
      <c r="D169" s="55"/>
      <c r="E169" s="55" t="s">
        <v>38</v>
      </c>
      <c r="F169" s="55">
        <v>665</v>
      </c>
      <c r="G169" s="57">
        <f t="shared" si="19"/>
        <v>0.00019054396691663196</v>
      </c>
      <c r="H169" s="55">
        <v>99</v>
      </c>
      <c r="I169" s="57">
        <f t="shared" si="20"/>
        <v>7.759199820855414E-05</v>
      </c>
      <c r="J169" s="58">
        <f t="shared" si="26"/>
        <v>0.0006944444444444445</v>
      </c>
      <c r="K169" s="58">
        <f t="shared" si="21"/>
        <v>0.0009625804095696306</v>
      </c>
      <c r="L169" s="16">
        <f t="shared" si="22"/>
        <v>133801.56467140737</v>
      </c>
      <c r="M169" s="59">
        <f t="shared" si="23"/>
        <v>133801.56</v>
      </c>
      <c r="N169" s="59">
        <f t="shared" si="25"/>
        <v>133801.56</v>
      </c>
      <c r="O169" s="59"/>
      <c r="P169" s="60" t="s">
        <v>34</v>
      </c>
      <c r="Q169" s="61">
        <f t="shared" si="24"/>
        <v>201.20535338345863</v>
      </c>
    </row>
    <row r="170" spans="1:17" ht="12.75">
      <c r="A170" s="53" t="s">
        <v>99</v>
      </c>
      <c r="B170" s="53">
        <f t="shared" si="18"/>
        <v>112</v>
      </c>
      <c r="C170" s="55" t="s">
        <v>212</v>
      </c>
      <c r="D170" s="55"/>
      <c r="E170" s="55" t="s">
        <v>38</v>
      </c>
      <c r="F170" s="56">
        <v>1677</v>
      </c>
      <c r="G170" s="57">
        <f t="shared" si="19"/>
        <v>0.0004805146353672057</v>
      </c>
      <c r="H170" s="55">
        <v>776</v>
      </c>
      <c r="I170" s="57">
        <f t="shared" si="20"/>
        <v>0.0006081958647458386</v>
      </c>
      <c r="J170" s="58">
        <f t="shared" si="26"/>
        <v>0.0006944444444444445</v>
      </c>
      <c r="K170" s="58">
        <f t="shared" si="21"/>
        <v>0.001783154944557489</v>
      </c>
      <c r="L170" s="16">
        <f t="shared" si="22"/>
        <v>247863.88675832463</v>
      </c>
      <c r="M170" s="59">
        <f t="shared" si="23"/>
        <v>247863.89</v>
      </c>
      <c r="N170" s="59">
        <f t="shared" si="25"/>
        <v>247863.89</v>
      </c>
      <c r="O170" s="59"/>
      <c r="P170" s="60" t="s">
        <v>34</v>
      </c>
      <c r="Q170" s="61">
        <f t="shared" si="24"/>
        <v>147.801961836613</v>
      </c>
    </row>
    <row r="171" spans="1:17" ht="12.75">
      <c r="A171" s="53" t="s">
        <v>99</v>
      </c>
      <c r="B171" s="53">
        <f t="shared" si="18"/>
        <v>113</v>
      </c>
      <c r="C171" s="55" t="s">
        <v>213</v>
      </c>
      <c r="D171" s="55"/>
      <c r="E171" s="55" t="s">
        <v>38</v>
      </c>
      <c r="F171" s="56">
        <v>1417</v>
      </c>
      <c r="G171" s="57">
        <f t="shared" si="19"/>
        <v>0.00040601624228701883</v>
      </c>
      <c r="H171" s="55">
        <v>596</v>
      </c>
      <c r="I171" s="57">
        <f t="shared" si="20"/>
        <v>0.00046711950436664925</v>
      </c>
      <c r="J171" s="58">
        <f t="shared" si="26"/>
        <v>0.0006944444444444445</v>
      </c>
      <c r="K171" s="58">
        <f t="shared" si="21"/>
        <v>0.0015675801910981124</v>
      </c>
      <c r="L171" s="16">
        <f t="shared" si="22"/>
        <v>217898.3493032109</v>
      </c>
      <c r="M171" s="59">
        <f t="shared" si="23"/>
        <v>217898.35</v>
      </c>
      <c r="N171" s="59">
        <f t="shared" si="25"/>
        <v>217898.35</v>
      </c>
      <c r="O171" s="59"/>
      <c r="P171" s="60" t="s">
        <v>34</v>
      </c>
      <c r="Q171" s="61">
        <f t="shared" si="24"/>
        <v>153.77441778405083</v>
      </c>
    </row>
    <row r="172" spans="1:17" ht="12.75">
      <c r="A172" s="53" t="s">
        <v>99</v>
      </c>
      <c r="B172" s="53">
        <f t="shared" si="18"/>
        <v>114</v>
      </c>
      <c r="C172" s="55" t="s">
        <v>214</v>
      </c>
      <c r="D172" s="55"/>
      <c r="E172" s="55" t="s">
        <v>38</v>
      </c>
      <c r="F172" s="56">
        <v>7212</v>
      </c>
      <c r="G172" s="57">
        <f t="shared" si="19"/>
        <v>0.0020664708111319545</v>
      </c>
      <c r="H172" s="56">
        <v>2920</v>
      </c>
      <c r="I172" s="57">
        <f t="shared" si="20"/>
        <v>0.0022885720683735165</v>
      </c>
      <c r="J172" s="58">
        <f t="shared" si="26"/>
        <v>0.0006944444444444445</v>
      </c>
      <c r="K172" s="58">
        <f t="shared" si="21"/>
        <v>0.005049487323949916</v>
      </c>
      <c r="L172" s="16">
        <f t="shared" si="22"/>
        <v>701893.8864910101</v>
      </c>
      <c r="M172" s="59">
        <f t="shared" si="23"/>
        <v>701893.89</v>
      </c>
      <c r="N172" s="59">
        <f t="shared" si="25"/>
        <v>701893.89</v>
      </c>
      <c r="O172" s="59"/>
      <c r="P172" s="60" t="s">
        <v>34</v>
      </c>
      <c r="Q172" s="61">
        <f t="shared" si="24"/>
        <v>97.32305740432612</v>
      </c>
    </row>
    <row r="173" spans="1:17" ht="12.75">
      <c r="A173" s="53" t="s">
        <v>99</v>
      </c>
      <c r="B173" s="53">
        <f t="shared" si="18"/>
        <v>115</v>
      </c>
      <c r="C173" s="55" t="s">
        <v>215</v>
      </c>
      <c r="D173" s="55"/>
      <c r="E173" s="55" t="s">
        <v>38</v>
      </c>
      <c r="F173" s="56">
        <v>1255</v>
      </c>
      <c r="G173" s="57">
        <f t="shared" si="19"/>
        <v>0.0003595980127524408</v>
      </c>
      <c r="H173" s="55">
        <v>388</v>
      </c>
      <c r="I173" s="57">
        <f t="shared" si="20"/>
        <v>0.0003040979323729193</v>
      </c>
      <c r="J173" s="58">
        <f t="shared" si="26"/>
        <v>0.0006944444444444445</v>
      </c>
      <c r="K173" s="58">
        <f t="shared" si="21"/>
        <v>0.0013581403895698047</v>
      </c>
      <c r="L173" s="16">
        <f t="shared" si="22"/>
        <v>188785.58857137157</v>
      </c>
      <c r="M173" s="59">
        <f t="shared" si="23"/>
        <v>188785.59</v>
      </c>
      <c r="N173" s="59">
        <f t="shared" si="25"/>
        <v>188785.59</v>
      </c>
      <c r="O173" s="59"/>
      <c r="P173" s="60" t="s">
        <v>34</v>
      </c>
      <c r="Q173" s="61">
        <f t="shared" si="24"/>
        <v>150.42676494023905</v>
      </c>
    </row>
    <row r="174" spans="1:17" ht="12.75">
      <c r="A174" s="53" t="s">
        <v>99</v>
      </c>
      <c r="B174" s="53">
        <f t="shared" si="18"/>
        <v>116</v>
      </c>
      <c r="C174" s="55" t="s">
        <v>216</v>
      </c>
      <c r="D174" s="55"/>
      <c r="E174" s="55" t="s">
        <v>38</v>
      </c>
      <c r="F174" s="56">
        <v>1335</v>
      </c>
      <c r="G174" s="57">
        <f t="shared" si="19"/>
        <v>0.00038252059523865217</v>
      </c>
      <c r="H174" s="55">
        <v>542</v>
      </c>
      <c r="I174" s="57">
        <f t="shared" si="20"/>
        <v>0.0004247965962528924</v>
      </c>
      <c r="J174" s="58">
        <f t="shared" si="26"/>
        <v>0.0006944444444444445</v>
      </c>
      <c r="K174" s="58">
        <f t="shared" si="21"/>
        <v>0.001501761635935989</v>
      </c>
      <c r="L174" s="16">
        <f t="shared" si="22"/>
        <v>208749.3726800103</v>
      </c>
      <c r="M174" s="59">
        <f t="shared" si="23"/>
        <v>208749.37</v>
      </c>
      <c r="N174" s="59">
        <f t="shared" si="25"/>
        <v>208749.37</v>
      </c>
      <c r="O174" s="59"/>
      <c r="P174" s="60" t="s">
        <v>34</v>
      </c>
      <c r="Q174" s="61">
        <f t="shared" si="24"/>
        <v>156.3665692883895</v>
      </c>
    </row>
    <row r="175" spans="1:17" ht="12.75">
      <c r="A175" s="53" t="s">
        <v>99</v>
      </c>
      <c r="B175" s="53">
        <f t="shared" si="18"/>
        <v>117</v>
      </c>
      <c r="C175" s="55" t="s">
        <v>217</v>
      </c>
      <c r="D175" s="55"/>
      <c r="E175" s="55" t="s">
        <v>38</v>
      </c>
      <c r="F175" s="56">
        <v>1984</v>
      </c>
      <c r="G175" s="57">
        <f t="shared" si="19"/>
        <v>0.0005684800456580418</v>
      </c>
      <c r="H175" s="55">
        <v>653</v>
      </c>
      <c r="I175" s="57">
        <f t="shared" si="20"/>
        <v>0.0005117936851533925</v>
      </c>
      <c r="J175" s="58">
        <f t="shared" si="26"/>
        <v>0.0006944444444444445</v>
      </c>
      <c r="K175" s="58">
        <f t="shared" si="21"/>
        <v>0.001774718175255879</v>
      </c>
      <c r="L175" s="16">
        <f t="shared" si="22"/>
        <v>246691.15051509294</v>
      </c>
      <c r="M175" s="59">
        <f t="shared" si="23"/>
        <v>246691.15</v>
      </c>
      <c r="N175" s="59">
        <f t="shared" si="25"/>
        <v>246691.15</v>
      </c>
      <c r="O175" s="59"/>
      <c r="P175" s="60" t="s">
        <v>34</v>
      </c>
      <c r="Q175" s="61">
        <f t="shared" si="24"/>
        <v>124.34029737903225</v>
      </c>
    </row>
    <row r="176" spans="1:17" ht="12.75">
      <c r="A176" s="53" t="s">
        <v>99</v>
      </c>
      <c r="B176" s="53">
        <f t="shared" si="18"/>
        <v>118</v>
      </c>
      <c r="C176" s="55" t="s">
        <v>218</v>
      </c>
      <c r="D176" s="55"/>
      <c r="E176" s="55" t="s">
        <v>38</v>
      </c>
      <c r="F176" s="56">
        <v>2884</v>
      </c>
      <c r="G176" s="57">
        <f t="shared" si="19"/>
        <v>0.0008263590986279197</v>
      </c>
      <c r="H176" s="56">
        <v>1115</v>
      </c>
      <c r="I176" s="57">
        <f t="shared" si="20"/>
        <v>0.0008738896767933119</v>
      </c>
      <c r="J176" s="58">
        <f t="shared" si="26"/>
        <v>0.0006944444444444445</v>
      </c>
      <c r="K176" s="58">
        <f t="shared" si="21"/>
        <v>0.0023946932198656763</v>
      </c>
      <c r="L176" s="16">
        <f t="shared" si="22"/>
        <v>332869.5416409886</v>
      </c>
      <c r="M176" s="59">
        <f t="shared" si="23"/>
        <v>332869.54</v>
      </c>
      <c r="N176" s="59">
        <f t="shared" si="25"/>
        <v>332869.54</v>
      </c>
      <c r="O176" s="59"/>
      <c r="P176" s="60" t="s">
        <v>34</v>
      </c>
      <c r="Q176" s="61">
        <f t="shared" si="24"/>
        <v>115.41939667128987</v>
      </c>
    </row>
    <row r="177" spans="1:17" ht="12.75">
      <c r="A177" s="53" t="s">
        <v>99</v>
      </c>
      <c r="B177" s="53">
        <f t="shared" si="18"/>
        <v>119</v>
      </c>
      <c r="C177" s="55" t="s">
        <v>219</v>
      </c>
      <c r="D177" s="55"/>
      <c r="E177" s="55" t="s">
        <v>38</v>
      </c>
      <c r="F177" s="56">
        <v>1843</v>
      </c>
      <c r="G177" s="57">
        <f t="shared" si="19"/>
        <v>0.0005280789940260943</v>
      </c>
      <c r="H177" s="55">
        <v>811</v>
      </c>
      <c r="I177" s="57">
        <f t="shared" si="20"/>
        <v>0.0006356273792640143</v>
      </c>
      <c r="J177" s="58">
        <f t="shared" si="26"/>
        <v>0.0006944444444444445</v>
      </c>
      <c r="K177" s="58">
        <f t="shared" si="21"/>
        <v>0.001858150817734553</v>
      </c>
      <c r="L177" s="16">
        <f t="shared" si="22"/>
        <v>258288.53811755608</v>
      </c>
      <c r="M177" s="59">
        <f t="shared" si="23"/>
        <v>258288.54</v>
      </c>
      <c r="N177" s="59">
        <f t="shared" si="25"/>
        <v>258288.54</v>
      </c>
      <c r="O177" s="59"/>
      <c r="P177" s="60" t="s">
        <v>34</v>
      </c>
      <c r="Q177" s="61">
        <f t="shared" si="24"/>
        <v>140.1457080846446</v>
      </c>
    </row>
    <row r="178" spans="1:17" ht="12.75">
      <c r="A178" s="53" t="s">
        <v>99</v>
      </c>
      <c r="B178" s="53">
        <f t="shared" si="18"/>
        <v>120</v>
      </c>
      <c r="C178" s="55" t="s">
        <v>220</v>
      </c>
      <c r="D178" s="55"/>
      <c r="E178" s="55" t="s">
        <v>38</v>
      </c>
      <c r="F178" s="56">
        <v>1716</v>
      </c>
      <c r="G178" s="57">
        <f t="shared" si="19"/>
        <v>0.0004916893943292337</v>
      </c>
      <c r="H178" s="55">
        <v>554</v>
      </c>
      <c r="I178" s="57">
        <f t="shared" si="20"/>
        <v>0.00043420168694483836</v>
      </c>
      <c r="J178" s="58">
        <f t="shared" si="26"/>
        <v>0.0006944444444444445</v>
      </c>
      <c r="K178" s="58">
        <f t="shared" si="21"/>
        <v>0.0016203355257185166</v>
      </c>
      <c r="L178" s="16">
        <f t="shared" si="22"/>
        <v>225231.49908145095</v>
      </c>
      <c r="M178" s="59">
        <f t="shared" si="23"/>
        <v>225231.5</v>
      </c>
      <c r="N178" s="59">
        <f t="shared" si="25"/>
        <v>225231.5</v>
      </c>
      <c r="O178" s="59"/>
      <c r="P178" s="60" t="s">
        <v>34</v>
      </c>
      <c r="Q178" s="61">
        <f t="shared" si="24"/>
        <v>131.25378787878788</v>
      </c>
    </row>
    <row r="179" spans="1:17" ht="12.75">
      <c r="A179" s="53" t="s">
        <v>99</v>
      </c>
      <c r="B179" s="53">
        <f t="shared" si="18"/>
        <v>121</v>
      </c>
      <c r="C179" s="55" t="s">
        <v>221</v>
      </c>
      <c r="D179" s="55"/>
      <c r="E179" s="55" t="s">
        <v>38</v>
      </c>
      <c r="F179" s="55">
        <v>946</v>
      </c>
      <c r="G179" s="57">
        <f t="shared" si="19"/>
        <v>0.0002710595378994494</v>
      </c>
      <c r="H179" s="55">
        <v>296</v>
      </c>
      <c r="I179" s="57">
        <f t="shared" si="20"/>
        <v>0.0002319922370680003</v>
      </c>
      <c r="J179" s="58">
        <f t="shared" si="26"/>
        <v>0.0006944444444444445</v>
      </c>
      <c r="K179" s="58">
        <f t="shared" si="21"/>
        <v>0.0011974962194118942</v>
      </c>
      <c r="L179" s="16">
        <f t="shared" si="22"/>
        <v>166455.56698691152</v>
      </c>
      <c r="M179" s="59">
        <f t="shared" si="23"/>
        <v>166455.57</v>
      </c>
      <c r="N179" s="59">
        <f t="shared" si="25"/>
        <v>166455.57</v>
      </c>
      <c r="O179" s="59"/>
      <c r="P179" s="60" t="s">
        <v>34</v>
      </c>
      <c r="Q179" s="61">
        <f t="shared" si="24"/>
        <v>175.95726215644822</v>
      </c>
    </row>
    <row r="180" spans="1:17" ht="12.75">
      <c r="A180" s="53" t="s">
        <v>99</v>
      </c>
      <c r="B180" s="53">
        <f t="shared" si="18"/>
        <v>122</v>
      </c>
      <c r="C180" s="55" t="s">
        <v>222</v>
      </c>
      <c r="D180" s="55"/>
      <c r="E180" s="55" t="s">
        <v>38</v>
      </c>
      <c r="F180" s="56">
        <v>2484</v>
      </c>
      <c r="G180" s="57">
        <f t="shared" si="19"/>
        <v>0.0007117461861968629</v>
      </c>
      <c r="H180" s="56">
        <v>1041</v>
      </c>
      <c r="I180" s="57">
        <f t="shared" si="20"/>
        <v>0.0008158916175263118</v>
      </c>
      <c r="J180" s="58">
        <f t="shared" si="26"/>
        <v>0.0006944444444444445</v>
      </c>
      <c r="K180" s="58">
        <f t="shared" si="21"/>
        <v>0.002222082248167619</v>
      </c>
      <c r="L180" s="16">
        <f t="shared" si="22"/>
        <v>308876.09874204354</v>
      </c>
      <c r="M180" s="59">
        <f t="shared" si="23"/>
        <v>308876.1</v>
      </c>
      <c r="N180" s="59">
        <f t="shared" si="25"/>
        <v>308876.1</v>
      </c>
      <c r="O180" s="59"/>
      <c r="P180" s="60" t="s">
        <v>34</v>
      </c>
      <c r="Q180" s="61">
        <f t="shared" si="24"/>
        <v>124.34625603864734</v>
      </c>
    </row>
    <row r="181" spans="1:17" ht="12.75">
      <c r="A181" s="53" t="s">
        <v>99</v>
      </c>
      <c r="B181" s="53">
        <f t="shared" si="18"/>
        <v>123</v>
      </c>
      <c r="C181" s="55" t="s">
        <v>223</v>
      </c>
      <c r="D181" s="55"/>
      <c r="E181" s="55" t="s">
        <v>38</v>
      </c>
      <c r="F181" s="56">
        <v>2826</v>
      </c>
      <c r="G181" s="57">
        <f t="shared" si="19"/>
        <v>0.0008097402263254164</v>
      </c>
      <c r="H181" s="55">
        <v>987</v>
      </c>
      <c r="I181" s="57">
        <f t="shared" si="20"/>
        <v>0.000773568709412555</v>
      </c>
      <c r="J181" s="58">
        <f t="shared" si="26"/>
        <v>0.0006944444444444445</v>
      </c>
      <c r="K181" s="58">
        <f t="shared" si="21"/>
        <v>0.002277753380182416</v>
      </c>
      <c r="L181" s="16">
        <f t="shared" si="22"/>
        <v>316614.55310549634</v>
      </c>
      <c r="M181" s="59">
        <f t="shared" si="23"/>
        <v>316614.55</v>
      </c>
      <c r="N181" s="59">
        <f t="shared" si="25"/>
        <v>316614.55</v>
      </c>
      <c r="O181" s="59"/>
      <c r="P181" s="60" t="s">
        <v>34</v>
      </c>
      <c r="Q181" s="61">
        <f t="shared" si="24"/>
        <v>112.03628803963198</v>
      </c>
    </row>
    <row r="182" spans="1:17" ht="12.75">
      <c r="A182" s="53" t="s">
        <v>99</v>
      </c>
      <c r="B182" s="53">
        <f t="shared" si="18"/>
        <v>124</v>
      </c>
      <c r="C182" s="55" t="s">
        <v>224</v>
      </c>
      <c r="D182" s="55"/>
      <c r="E182" s="55" t="s">
        <v>38</v>
      </c>
      <c r="F182" s="56">
        <v>3755</v>
      </c>
      <c r="G182" s="57">
        <f t="shared" si="19"/>
        <v>0.0010759287154465458</v>
      </c>
      <c r="H182" s="56">
        <v>1584</v>
      </c>
      <c r="I182" s="57">
        <f t="shared" si="20"/>
        <v>0.0012414719713368663</v>
      </c>
      <c r="J182" s="58">
        <f t="shared" si="26"/>
        <v>0.0006944444444444445</v>
      </c>
      <c r="K182" s="58">
        <f t="shared" si="21"/>
        <v>0.0030118451312278567</v>
      </c>
      <c r="L182" s="16">
        <f t="shared" si="22"/>
        <v>418655.5087760658</v>
      </c>
      <c r="M182" s="59">
        <f t="shared" si="23"/>
        <v>418655.51</v>
      </c>
      <c r="N182" s="59">
        <f t="shared" si="25"/>
        <v>418655.51</v>
      </c>
      <c r="O182" s="59"/>
      <c r="P182" s="60" t="s">
        <v>34</v>
      </c>
      <c r="Q182" s="61">
        <f t="shared" si="24"/>
        <v>111.49281225033289</v>
      </c>
    </row>
    <row r="183" spans="1:17" ht="12.75">
      <c r="A183" s="53" t="s">
        <v>99</v>
      </c>
      <c r="B183" s="53">
        <f t="shared" si="18"/>
        <v>125</v>
      </c>
      <c r="C183" s="55" t="s">
        <v>225</v>
      </c>
      <c r="D183" s="55"/>
      <c r="E183" s="55" t="s">
        <v>38</v>
      </c>
      <c r="F183" s="56">
        <v>4805</v>
      </c>
      <c r="G183" s="57">
        <f t="shared" si="19"/>
        <v>0.00137678761057807</v>
      </c>
      <c r="H183" s="56">
        <v>1739</v>
      </c>
      <c r="I183" s="57">
        <f t="shared" si="20"/>
        <v>0.0013629543927745017</v>
      </c>
      <c r="J183" s="58">
        <f t="shared" si="26"/>
        <v>0.0006944444444444445</v>
      </c>
      <c r="K183" s="58">
        <f t="shared" si="21"/>
        <v>0.003434186447797016</v>
      </c>
      <c r="L183" s="16">
        <f t="shared" si="22"/>
        <v>477362.21880312864</v>
      </c>
      <c r="M183" s="59">
        <f t="shared" si="23"/>
        <v>477362.22</v>
      </c>
      <c r="N183" s="59">
        <f t="shared" si="25"/>
        <v>477362.22</v>
      </c>
      <c r="O183" s="59"/>
      <c r="P183" s="60" t="s">
        <v>34</v>
      </c>
      <c r="Q183" s="61">
        <f t="shared" si="24"/>
        <v>99.34697606659729</v>
      </c>
    </row>
    <row r="184" spans="1:17" ht="12.75">
      <c r="A184" s="53" t="s">
        <v>99</v>
      </c>
      <c r="B184" s="53">
        <f t="shared" si="18"/>
        <v>126</v>
      </c>
      <c r="C184" s="55" t="s">
        <v>226</v>
      </c>
      <c r="D184" s="55"/>
      <c r="E184" s="55" t="s">
        <v>42</v>
      </c>
      <c r="F184" s="56">
        <v>1593</v>
      </c>
      <c r="G184" s="57">
        <f t="shared" si="19"/>
        <v>0.00045644592375668376</v>
      </c>
      <c r="H184" s="55">
        <v>182</v>
      </c>
      <c r="I184" s="57">
        <f t="shared" si="20"/>
        <v>0.0001426438754945137</v>
      </c>
      <c r="J184" s="58">
        <f t="shared" si="26"/>
        <v>0.0006944444444444445</v>
      </c>
      <c r="K184" s="58">
        <f t="shared" si="21"/>
        <v>0.001293534243695642</v>
      </c>
      <c r="L184" s="16">
        <f t="shared" si="22"/>
        <v>179805.14047642532</v>
      </c>
      <c r="M184" s="59">
        <f t="shared" si="23"/>
        <v>179805.14</v>
      </c>
      <c r="N184" s="59">
        <f t="shared" si="25"/>
        <v>179805.14</v>
      </c>
      <c r="O184" s="59"/>
      <c r="P184" s="60" t="s">
        <v>34</v>
      </c>
      <c r="Q184" s="61">
        <f t="shared" si="24"/>
        <v>112.8720276208412</v>
      </c>
    </row>
    <row r="185" spans="1:17" ht="12.75">
      <c r="A185" s="53" t="s">
        <v>99</v>
      </c>
      <c r="B185" s="53">
        <f t="shared" si="18"/>
        <v>127</v>
      </c>
      <c r="C185" s="55" t="s">
        <v>227</v>
      </c>
      <c r="D185" s="55"/>
      <c r="E185" s="55" t="s">
        <v>42</v>
      </c>
      <c r="F185" s="56">
        <v>1272</v>
      </c>
      <c r="G185" s="57">
        <f t="shared" si="19"/>
        <v>0.00036446906153076065</v>
      </c>
      <c r="H185" s="55">
        <v>246</v>
      </c>
      <c r="I185" s="57">
        <f t="shared" si="20"/>
        <v>0.00019280435918489212</v>
      </c>
      <c r="J185" s="58">
        <f t="shared" si="26"/>
        <v>0.0006944444444444445</v>
      </c>
      <c r="K185" s="58">
        <f t="shared" si="21"/>
        <v>0.0012517178651600973</v>
      </c>
      <c r="L185" s="16">
        <f t="shared" si="22"/>
        <v>173992.538410849</v>
      </c>
      <c r="M185" s="59">
        <f t="shared" si="23"/>
        <v>173992.54</v>
      </c>
      <c r="N185" s="59">
        <f t="shared" si="25"/>
        <v>173992.54</v>
      </c>
      <c r="O185" s="59"/>
      <c r="P185" s="60" t="s">
        <v>34</v>
      </c>
      <c r="Q185" s="61">
        <f t="shared" si="24"/>
        <v>136.78658805031446</v>
      </c>
    </row>
    <row r="186" spans="1:17" ht="12.75">
      <c r="A186" s="53" t="s">
        <v>99</v>
      </c>
      <c r="B186" s="53">
        <f t="shared" si="18"/>
        <v>128</v>
      </c>
      <c r="C186" s="55" t="s">
        <v>228</v>
      </c>
      <c r="D186" s="55"/>
      <c r="E186" s="55" t="s">
        <v>42</v>
      </c>
      <c r="F186" s="56">
        <v>1103</v>
      </c>
      <c r="G186" s="57">
        <f t="shared" si="19"/>
        <v>0.0003160451060286392</v>
      </c>
      <c r="H186" s="55">
        <v>135</v>
      </c>
      <c r="I186" s="57">
        <f t="shared" si="20"/>
        <v>0.00010580727028439202</v>
      </c>
      <c r="J186" s="58">
        <f t="shared" si="26"/>
        <v>0.0006944444444444445</v>
      </c>
      <c r="K186" s="58">
        <f t="shared" si="21"/>
        <v>0.0011162968207574756</v>
      </c>
      <c r="L186" s="16">
        <f t="shared" si="22"/>
        <v>155168.60697575138</v>
      </c>
      <c r="M186" s="59">
        <f t="shared" si="23"/>
        <v>155168.61</v>
      </c>
      <c r="N186" s="59">
        <f t="shared" si="25"/>
        <v>155168.61</v>
      </c>
      <c r="O186" s="59"/>
      <c r="P186" s="60" t="s">
        <v>34</v>
      </c>
      <c r="Q186" s="61">
        <f t="shared" si="24"/>
        <v>140.67870353581142</v>
      </c>
    </row>
    <row r="187" spans="1:17" ht="12.75">
      <c r="A187" s="53" t="s">
        <v>99</v>
      </c>
      <c r="B187" s="53">
        <f t="shared" si="18"/>
        <v>129</v>
      </c>
      <c r="C187" s="55" t="s">
        <v>229</v>
      </c>
      <c r="D187" s="55"/>
      <c r="E187" s="55" t="s">
        <v>42</v>
      </c>
      <c r="F187" s="56">
        <v>5791</v>
      </c>
      <c r="G187" s="57">
        <f t="shared" si="19"/>
        <v>0.0016593084397206251</v>
      </c>
      <c r="H187" s="55">
        <v>762</v>
      </c>
      <c r="I187" s="57">
        <f t="shared" si="20"/>
        <v>0.0005972232589385683</v>
      </c>
      <c r="J187" s="58">
        <f t="shared" si="26"/>
        <v>0.0006944444444444445</v>
      </c>
      <c r="K187" s="58">
        <f t="shared" si="21"/>
        <v>0.002950976143103638</v>
      </c>
      <c r="L187" s="16">
        <f t="shared" si="22"/>
        <v>410194.536819835</v>
      </c>
      <c r="M187" s="59">
        <f t="shared" si="23"/>
        <v>410194.54</v>
      </c>
      <c r="N187" s="59">
        <f t="shared" si="25"/>
        <v>410194.54</v>
      </c>
      <c r="O187" s="59"/>
      <c r="P187" s="60" t="s">
        <v>34</v>
      </c>
      <c r="Q187" s="61">
        <f t="shared" si="24"/>
        <v>70.83310999827317</v>
      </c>
    </row>
    <row r="188" spans="1:17" ht="12.75">
      <c r="A188" s="53" t="s">
        <v>99</v>
      </c>
      <c r="B188" s="53">
        <f aca="true" t="shared" si="27" ref="B188:B251">+B187+1</f>
        <v>130</v>
      </c>
      <c r="C188" s="55" t="s">
        <v>230</v>
      </c>
      <c r="D188" s="55"/>
      <c r="E188" s="55" t="s">
        <v>42</v>
      </c>
      <c r="F188" s="55">
        <v>556</v>
      </c>
      <c r="G188" s="57">
        <f t="shared" si="19"/>
        <v>0.00015931194827916898</v>
      </c>
      <c r="H188" s="55">
        <v>60</v>
      </c>
      <c r="I188" s="57">
        <f t="shared" si="20"/>
        <v>4.7025453459729785E-05</v>
      </c>
      <c r="J188" s="58">
        <f t="shared" si="26"/>
        <v>0.0006944444444444445</v>
      </c>
      <c r="K188" s="58">
        <f t="shared" si="21"/>
        <v>0.0009007818461833433</v>
      </c>
      <c r="L188" s="16">
        <f t="shared" si="22"/>
        <v>125211.37896502326</v>
      </c>
      <c r="M188" s="59">
        <f t="shared" si="23"/>
        <v>125211.38</v>
      </c>
      <c r="N188" s="59">
        <f t="shared" si="25"/>
        <v>125211.38</v>
      </c>
      <c r="O188" s="59"/>
      <c r="P188" s="60" t="s">
        <v>34</v>
      </c>
      <c r="Q188" s="61">
        <f t="shared" si="24"/>
        <v>225.2003237410072</v>
      </c>
    </row>
    <row r="189" spans="1:17" ht="12.75">
      <c r="A189" s="53" t="s">
        <v>99</v>
      </c>
      <c r="B189" s="53">
        <f t="shared" si="27"/>
        <v>131</v>
      </c>
      <c r="C189" s="55" t="s">
        <v>231</v>
      </c>
      <c r="D189" s="55"/>
      <c r="E189" s="55" t="s">
        <v>42</v>
      </c>
      <c r="F189" s="56">
        <v>4283</v>
      </c>
      <c r="G189" s="57">
        <f t="shared" si="19"/>
        <v>0.001227217759855541</v>
      </c>
      <c r="H189" s="55">
        <v>678</v>
      </c>
      <c r="I189" s="57">
        <f t="shared" si="20"/>
        <v>0.0005313876240949466</v>
      </c>
      <c r="J189" s="58">
        <f t="shared" si="26"/>
        <v>0.0006944444444444445</v>
      </c>
      <c r="K189" s="58">
        <f t="shared" si="21"/>
        <v>0.002453049828394932</v>
      </c>
      <c r="L189" s="16">
        <f t="shared" si="22"/>
        <v>340981.28529638075</v>
      </c>
      <c r="M189" s="59">
        <f t="shared" si="23"/>
        <v>340981.29</v>
      </c>
      <c r="N189" s="59">
        <f t="shared" si="25"/>
        <v>340981.29</v>
      </c>
      <c r="O189" s="59"/>
      <c r="P189" s="60" t="s">
        <v>34</v>
      </c>
      <c r="Q189" s="61">
        <f t="shared" si="24"/>
        <v>79.61272239084754</v>
      </c>
    </row>
    <row r="190" spans="1:17" ht="12.75">
      <c r="A190" s="53" t="s">
        <v>99</v>
      </c>
      <c r="B190" s="53">
        <f t="shared" si="27"/>
        <v>132</v>
      </c>
      <c r="C190" s="55" t="s">
        <v>232</v>
      </c>
      <c r="D190" s="55"/>
      <c r="E190" s="55" t="s">
        <v>42</v>
      </c>
      <c r="F190" s="56">
        <v>1875</v>
      </c>
      <c r="G190" s="57">
        <f t="shared" si="19"/>
        <v>0.0005372480270205789</v>
      </c>
      <c r="H190" s="55">
        <v>283</v>
      </c>
      <c r="I190" s="57">
        <f t="shared" si="20"/>
        <v>0.00022180338881839216</v>
      </c>
      <c r="J190" s="58">
        <f t="shared" si="26"/>
        <v>0.0006944444444444445</v>
      </c>
      <c r="K190" s="58">
        <f t="shared" si="21"/>
        <v>0.0014534958602834156</v>
      </c>
      <c r="L190" s="16">
        <f t="shared" si="22"/>
        <v>202040.28506697563</v>
      </c>
      <c r="M190" s="59">
        <f t="shared" si="23"/>
        <v>202040.29</v>
      </c>
      <c r="N190" s="59">
        <f t="shared" si="25"/>
        <v>202040.29</v>
      </c>
      <c r="O190" s="59"/>
      <c r="P190" s="60" t="s">
        <v>34</v>
      </c>
      <c r="Q190" s="61">
        <f t="shared" si="24"/>
        <v>107.75482133333334</v>
      </c>
    </row>
    <row r="191" spans="1:17" ht="12.75">
      <c r="A191" s="53" t="s">
        <v>99</v>
      </c>
      <c r="B191" s="53">
        <f t="shared" si="27"/>
        <v>133</v>
      </c>
      <c r="C191" s="55" t="s">
        <v>233</v>
      </c>
      <c r="D191" s="55"/>
      <c r="E191" s="55" t="s">
        <v>42</v>
      </c>
      <c r="F191" s="56">
        <v>2337</v>
      </c>
      <c r="G191" s="57">
        <f t="shared" si="19"/>
        <v>0.0006696259408784495</v>
      </c>
      <c r="H191" s="55">
        <v>245</v>
      </c>
      <c r="I191" s="57">
        <f t="shared" si="20"/>
        <v>0.00019202060162722996</v>
      </c>
      <c r="J191" s="58">
        <f t="shared" si="26"/>
        <v>0.0006944444444444445</v>
      </c>
      <c r="K191" s="58">
        <f t="shared" si="21"/>
        <v>0.001556090986950124</v>
      </c>
      <c r="L191" s="16">
        <f t="shared" si="22"/>
        <v>216301.3154590281</v>
      </c>
      <c r="M191" s="59">
        <f t="shared" si="23"/>
        <v>216301.32</v>
      </c>
      <c r="N191" s="59">
        <f t="shared" si="25"/>
        <v>216301.32</v>
      </c>
      <c r="O191" s="59"/>
      <c r="P191" s="60" t="s">
        <v>34</v>
      </c>
      <c r="Q191" s="61">
        <f t="shared" si="24"/>
        <v>92.55512195121952</v>
      </c>
    </row>
    <row r="192" spans="1:17" ht="12.75">
      <c r="A192" s="53" t="s">
        <v>99</v>
      </c>
      <c r="B192" s="53">
        <f t="shared" si="27"/>
        <v>134</v>
      </c>
      <c r="C192" s="55" t="s">
        <v>234</v>
      </c>
      <c r="D192" s="55"/>
      <c r="E192" s="55" t="s">
        <v>42</v>
      </c>
      <c r="F192" s="56">
        <v>3358</v>
      </c>
      <c r="G192" s="57">
        <f t="shared" si="19"/>
        <v>0.000962175399858722</v>
      </c>
      <c r="H192" s="55">
        <v>441</v>
      </c>
      <c r="I192" s="57">
        <f t="shared" si="20"/>
        <v>0.00034563708292901395</v>
      </c>
      <c r="J192" s="58">
        <f t="shared" si="26"/>
        <v>0.0006944444444444445</v>
      </c>
      <c r="K192" s="58">
        <f t="shared" si="21"/>
        <v>0.0020022569272321804</v>
      </c>
      <c r="L192" s="16">
        <f t="shared" si="22"/>
        <v>278319.71965605475</v>
      </c>
      <c r="M192" s="59">
        <f t="shared" si="23"/>
        <v>278319.72</v>
      </c>
      <c r="N192" s="59">
        <f t="shared" si="25"/>
        <v>278319.72</v>
      </c>
      <c r="O192" s="59"/>
      <c r="P192" s="60" t="s">
        <v>34</v>
      </c>
      <c r="Q192" s="61">
        <f t="shared" si="24"/>
        <v>82.88258487194759</v>
      </c>
    </row>
    <row r="193" spans="1:17" ht="12.75">
      <c r="A193" s="53" t="s">
        <v>99</v>
      </c>
      <c r="B193" s="53">
        <f t="shared" si="27"/>
        <v>135</v>
      </c>
      <c r="C193" s="55" t="s">
        <v>235</v>
      </c>
      <c r="D193" s="55"/>
      <c r="E193" s="55" t="s">
        <v>42</v>
      </c>
      <c r="F193" s="56">
        <v>3304</v>
      </c>
      <c r="G193" s="57">
        <f t="shared" si="19"/>
        <v>0.0009467026566805294</v>
      </c>
      <c r="H193" s="55">
        <v>277</v>
      </c>
      <c r="I193" s="57">
        <f t="shared" si="20"/>
        <v>0.00021710084347241918</v>
      </c>
      <c r="J193" s="58">
        <f t="shared" si="26"/>
        <v>0.0006944444444444445</v>
      </c>
      <c r="K193" s="58">
        <f t="shared" si="21"/>
        <v>0.0018582479445973929</v>
      </c>
      <c r="L193" s="16">
        <f t="shared" si="22"/>
        <v>258302.0390428714</v>
      </c>
      <c r="M193" s="59">
        <f t="shared" si="23"/>
        <v>258302.04</v>
      </c>
      <c r="N193" s="59">
        <f t="shared" si="25"/>
        <v>258302.04</v>
      </c>
      <c r="O193" s="59"/>
      <c r="P193" s="60" t="s">
        <v>34</v>
      </c>
      <c r="Q193" s="61">
        <f t="shared" si="24"/>
        <v>78.17858353510896</v>
      </c>
    </row>
    <row r="194" spans="1:17" ht="12.75">
      <c r="A194" s="53" t="s">
        <v>99</v>
      </c>
      <c r="B194" s="53">
        <f t="shared" si="27"/>
        <v>136</v>
      </c>
      <c r="C194" s="55" t="s">
        <v>236</v>
      </c>
      <c r="D194" s="55"/>
      <c r="E194" s="55" t="s">
        <v>65</v>
      </c>
      <c r="F194" s="56">
        <v>1360</v>
      </c>
      <c r="G194" s="57">
        <f t="shared" si="19"/>
        <v>0.00038968390226559323</v>
      </c>
      <c r="H194" s="55">
        <v>284</v>
      </c>
      <c r="I194" s="57">
        <f t="shared" si="20"/>
        <v>0.00022258714637605435</v>
      </c>
      <c r="J194" s="58">
        <f t="shared" si="26"/>
        <v>0.0006944444444444445</v>
      </c>
      <c r="K194" s="58">
        <f t="shared" si="21"/>
        <v>0.0013067154930860919</v>
      </c>
      <c r="L194" s="16">
        <f t="shared" si="22"/>
        <v>181637.37368544604</v>
      </c>
      <c r="M194" s="59">
        <f t="shared" si="23"/>
        <v>181637.37</v>
      </c>
      <c r="N194" s="59">
        <f t="shared" si="25"/>
        <v>181637.37</v>
      </c>
      <c r="O194" s="59"/>
      <c r="P194" s="60" t="s">
        <v>34</v>
      </c>
      <c r="Q194" s="61">
        <f t="shared" si="24"/>
        <v>133.55688970588236</v>
      </c>
    </row>
    <row r="195" spans="1:17" ht="12.75">
      <c r="A195" s="53" t="s">
        <v>99</v>
      </c>
      <c r="B195" s="53">
        <f t="shared" si="27"/>
        <v>137</v>
      </c>
      <c r="C195" s="55" t="s">
        <v>237</v>
      </c>
      <c r="D195" s="55"/>
      <c r="E195" s="55" t="s">
        <v>65</v>
      </c>
      <c r="F195" s="56">
        <v>2241</v>
      </c>
      <c r="G195" s="57">
        <f t="shared" si="19"/>
        <v>0.0006421188418949958</v>
      </c>
      <c r="H195" s="55">
        <v>556</v>
      </c>
      <c r="I195" s="57">
        <f t="shared" si="20"/>
        <v>0.00043576920206016273</v>
      </c>
      <c r="J195" s="58">
        <f t="shared" si="26"/>
        <v>0.0006944444444444445</v>
      </c>
      <c r="K195" s="58">
        <f t="shared" si="21"/>
        <v>0.001772332488399603</v>
      </c>
      <c r="L195" s="16">
        <f t="shared" si="22"/>
        <v>246359.53288501003</v>
      </c>
      <c r="M195" s="59">
        <f t="shared" si="23"/>
        <v>246359.53</v>
      </c>
      <c r="N195" s="59">
        <f t="shared" si="25"/>
        <v>246359.53</v>
      </c>
      <c r="O195" s="59"/>
      <c r="P195" s="60" t="s">
        <v>34</v>
      </c>
      <c r="Q195" s="61">
        <f t="shared" si="24"/>
        <v>109.9328558679161</v>
      </c>
    </row>
    <row r="196" spans="1:17" ht="12.75">
      <c r="A196" s="53" t="s">
        <v>99</v>
      </c>
      <c r="B196" s="53">
        <f t="shared" si="27"/>
        <v>138</v>
      </c>
      <c r="C196" s="55" t="s">
        <v>238</v>
      </c>
      <c r="D196" s="55"/>
      <c r="E196" s="55" t="s">
        <v>65</v>
      </c>
      <c r="F196" s="55">
        <v>190</v>
      </c>
      <c r="G196" s="57">
        <f t="shared" si="19"/>
        <v>5.444113340475199E-05</v>
      </c>
      <c r="H196" s="55">
        <v>20</v>
      </c>
      <c r="I196" s="57">
        <f t="shared" si="20"/>
        <v>1.5675151153243264E-05</v>
      </c>
      <c r="J196" s="58">
        <f t="shared" si="26"/>
        <v>0.0006944444444444445</v>
      </c>
      <c r="K196" s="58">
        <f t="shared" si="21"/>
        <v>0.0007645607290024398</v>
      </c>
      <c r="L196" s="16">
        <f t="shared" si="22"/>
        <v>106276.23501352614</v>
      </c>
      <c r="M196" s="59">
        <f t="shared" si="23"/>
        <v>106276.24</v>
      </c>
      <c r="N196" s="59">
        <f t="shared" si="25"/>
        <v>106276.24</v>
      </c>
      <c r="O196" s="59"/>
      <c r="P196" s="60" t="s">
        <v>34</v>
      </c>
      <c r="Q196" s="64">
        <f t="shared" si="24"/>
        <v>559.3486315789474</v>
      </c>
    </row>
    <row r="197" spans="1:17" ht="12.75">
      <c r="A197" s="53" t="s">
        <v>99</v>
      </c>
      <c r="B197" s="53">
        <f t="shared" si="27"/>
        <v>139</v>
      </c>
      <c r="C197" s="55" t="s">
        <v>239</v>
      </c>
      <c r="D197" s="55"/>
      <c r="E197" s="55" t="s">
        <v>65</v>
      </c>
      <c r="F197" s="55">
        <v>517</v>
      </c>
      <c r="G197" s="57">
        <f t="shared" si="19"/>
        <v>0.00014813718931714094</v>
      </c>
      <c r="H197" s="55">
        <v>159</v>
      </c>
      <c r="I197" s="57">
        <f t="shared" si="20"/>
        <v>0.00012461745166828393</v>
      </c>
      <c r="J197" s="58">
        <f t="shared" si="26"/>
        <v>0.0006944444444444445</v>
      </c>
      <c r="K197" s="58">
        <f t="shared" si="21"/>
        <v>0.0009671990854298693</v>
      </c>
      <c r="L197" s="16">
        <f t="shared" si="22"/>
        <v>134443.57447200813</v>
      </c>
      <c r="M197" s="59">
        <f t="shared" si="23"/>
        <v>134443.57</v>
      </c>
      <c r="N197" s="59">
        <f t="shared" si="25"/>
        <v>134443.57</v>
      </c>
      <c r="O197" s="59"/>
      <c r="P197" s="60" t="s">
        <v>34</v>
      </c>
      <c r="Q197" s="61">
        <f t="shared" si="24"/>
        <v>260.04558994197293</v>
      </c>
    </row>
    <row r="198" spans="1:17" ht="12.75">
      <c r="A198" s="53" t="s">
        <v>99</v>
      </c>
      <c r="B198" s="53">
        <f t="shared" si="27"/>
        <v>140</v>
      </c>
      <c r="C198" s="55" t="s">
        <v>240</v>
      </c>
      <c r="D198" s="55"/>
      <c r="E198" s="55" t="s">
        <v>65</v>
      </c>
      <c r="F198" s="56">
        <v>1059</v>
      </c>
      <c r="G198" s="57">
        <f t="shared" si="19"/>
        <v>0.00030343768566122294</v>
      </c>
      <c r="H198" s="55">
        <v>155</v>
      </c>
      <c r="I198" s="57">
        <f t="shared" si="20"/>
        <v>0.00012148242143763529</v>
      </c>
      <c r="J198" s="58">
        <f t="shared" si="26"/>
        <v>0.0006944444444444445</v>
      </c>
      <c r="K198" s="58">
        <f t="shared" si="21"/>
        <v>0.0011193645515433026</v>
      </c>
      <c r="L198" s="16">
        <f t="shared" si="22"/>
        <v>155595.0307581737</v>
      </c>
      <c r="M198" s="59">
        <f t="shared" si="23"/>
        <v>155595.03</v>
      </c>
      <c r="N198" s="59">
        <f t="shared" si="25"/>
        <v>155595.03</v>
      </c>
      <c r="O198" s="59"/>
      <c r="P198" s="60" t="s">
        <v>34</v>
      </c>
      <c r="Q198" s="61">
        <f t="shared" si="24"/>
        <v>146.92637393767706</v>
      </c>
    </row>
    <row r="199" spans="1:17" ht="12.75">
      <c r="A199" s="53" t="s">
        <v>99</v>
      </c>
      <c r="B199" s="53">
        <f t="shared" si="27"/>
        <v>141</v>
      </c>
      <c r="C199" s="55" t="s">
        <v>241</v>
      </c>
      <c r="D199" s="55"/>
      <c r="E199" s="55" t="s">
        <v>65</v>
      </c>
      <c r="F199" s="55">
        <v>964</v>
      </c>
      <c r="G199" s="57">
        <f t="shared" si="19"/>
        <v>0.00027621711895884694</v>
      </c>
      <c r="H199" s="55">
        <v>31</v>
      </c>
      <c r="I199" s="57">
        <f t="shared" si="20"/>
        <v>2.4296484287527058E-05</v>
      </c>
      <c r="J199" s="58">
        <f t="shared" si="26"/>
        <v>0.0006944444444444445</v>
      </c>
      <c r="K199" s="58">
        <f t="shared" si="21"/>
        <v>0.0009949580476908185</v>
      </c>
      <c r="L199" s="16">
        <f t="shared" si="22"/>
        <v>138302.15350316686</v>
      </c>
      <c r="M199" s="59">
        <f t="shared" si="23"/>
        <v>138302.15</v>
      </c>
      <c r="N199" s="59">
        <f t="shared" si="25"/>
        <v>138302.15</v>
      </c>
      <c r="O199" s="59"/>
      <c r="P199" s="60" t="s">
        <v>34</v>
      </c>
      <c r="Q199" s="61">
        <f t="shared" si="24"/>
        <v>143.46696058091285</v>
      </c>
    </row>
    <row r="200" spans="1:17" ht="12.75">
      <c r="A200" s="53" t="s">
        <v>99</v>
      </c>
      <c r="B200" s="53">
        <f t="shared" si="27"/>
        <v>142</v>
      </c>
      <c r="C200" s="55" t="s">
        <v>242</v>
      </c>
      <c r="D200" s="55"/>
      <c r="E200" s="55" t="s">
        <v>65</v>
      </c>
      <c r="F200" s="56">
        <v>2475</v>
      </c>
      <c r="G200" s="57">
        <f t="shared" si="19"/>
        <v>0.0007091673956671641</v>
      </c>
      <c r="H200" s="55">
        <v>185</v>
      </c>
      <c r="I200" s="57">
        <f t="shared" si="20"/>
        <v>0.0001449951481675002</v>
      </c>
      <c r="J200" s="58">
        <f t="shared" si="26"/>
        <v>0.0006944444444444445</v>
      </c>
      <c r="K200" s="58">
        <f t="shared" si="21"/>
        <v>0.0015486069882791088</v>
      </c>
      <c r="L200" s="16">
        <f t="shared" si="22"/>
        <v>215261.01719176097</v>
      </c>
      <c r="M200" s="59">
        <f t="shared" si="23"/>
        <v>215261.02</v>
      </c>
      <c r="N200" s="59">
        <f t="shared" si="25"/>
        <v>215261.02</v>
      </c>
      <c r="O200" s="59"/>
      <c r="P200" s="60" t="s">
        <v>34</v>
      </c>
      <c r="Q200" s="61">
        <f t="shared" si="24"/>
        <v>86.97414949494949</v>
      </c>
    </row>
    <row r="201" spans="1:17" ht="12.75">
      <c r="A201" s="53" t="s">
        <v>99</v>
      </c>
      <c r="B201" s="53">
        <f t="shared" si="27"/>
        <v>143</v>
      </c>
      <c r="C201" s="55" t="s">
        <v>243</v>
      </c>
      <c r="D201" s="55"/>
      <c r="E201" s="55" t="s">
        <v>65</v>
      </c>
      <c r="F201" s="56">
        <v>6994</v>
      </c>
      <c r="G201" s="57">
        <f t="shared" si="19"/>
        <v>0.0020040067738570284</v>
      </c>
      <c r="H201" s="56">
        <v>1634</v>
      </c>
      <c r="I201" s="57">
        <f t="shared" si="20"/>
        <v>0.0012806598492199745</v>
      </c>
      <c r="J201" s="58">
        <f t="shared" si="26"/>
        <v>0.0006944444444444445</v>
      </c>
      <c r="K201" s="58">
        <f t="shared" si="21"/>
        <v>0.003979111067521447</v>
      </c>
      <c r="L201" s="16">
        <f t="shared" si="22"/>
        <v>553108.3757186837</v>
      </c>
      <c r="M201" s="59">
        <f t="shared" si="23"/>
        <v>553108.38</v>
      </c>
      <c r="N201" s="59">
        <f t="shared" si="25"/>
        <v>553108.38</v>
      </c>
      <c r="O201" s="59"/>
      <c r="P201" s="60" t="s">
        <v>34</v>
      </c>
      <c r="Q201" s="61">
        <f t="shared" si="24"/>
        <v>79.08326851587074</v>
      </c>
    </row>
    <row r="202" spans="1:17" ht="12.75">
      <c r="A202" s="53" t="s">
        <v>99</v>
      </c>
      <c r="B202" s="53">
        <f t="shared" si="27"/>
        <v>144</v>
      </c>
      <c r="C202" s="55" t="s">
        <v>244</v>
      </c>
      <c r="D202" s="55"/>
      <c r="E202" s="55" t="s">
        <v>65</v>
      </c>
      <c r="F202" s="56">
        <v>4570</v>
      </c>
      <c r="G202" s="57">
        <f t="shared" si="19"/>
        <v>0.0013094525245248242</v>
      </c>
      <c r="H202" s="55">
        <v>505</v>
      </c>
      <c r="I202" s="57">
        <f t="shared" si="20"/>
        <v>0.0003957975666193924</v>
      </c>
      <c r="J202" s="58">
        <f t="shared" si="26"/>
        <v>0.0006944444444444445</v>
      </c>
      <c r="K202" s="58">
        <f t="shared" si="21"/>
        <v>0.002399694535588661</v>
      </c>
      <c r="L202" s="16">
        <f t="shared" si="22"/>
        <v>333564.73953043064</v>
      </c>
      <c r="M202" s="59">
        <f t="shared" si="23"/>
        <v>333564.74</v>
      </c>
      <c r="N202" s="59">
        <f t="shared" si="25"/>
        <v>333564.74</v>
      </c>
      <c r="O202" s="59"/>
      <c r="P202" s="60" t="s">
        <v>34</v>
      </c>
      <c r="Q202" s="61">
        <f t="shared" si="24"/>
        <v>72.99009628008753</v>
      </c>
    </row>
    <row r="203" spans="1:17" ht="12.75">
      <c r="A203" s="53" t="s">
        <v>99</v>
      </c>
      <c r="B203" s="53">
        <f t="shared" si="27"/>
        <v>145</v>
      </c>
      <c r="C203" s="55" t="s">
        <v>245</v>
      </c>
      <c r="D203" s="55"/>
      <c r="E203" s="55" t="s">
        <v>65</v>
      </c>
      <c r="F203" s="56">
        <v>8474</v>
      </c>
      <c r="G203" s="57">
        <f aca="true" t="shared" si="28" ref="G203:G266">+F203/$F$371*0.49</f>
        <v>0.002428074549851939</v>
      </c>
      <c r="H203" s="56">
        <v>1684</v>
      </c>
      <c r="I203" s="57">
        <f aca="true" t="shared" si="29" ref="I203:I213">+H203/$H$371*0.21</f>
        <v>0.0013198477271030827</v>
      </c>
      <c r="J203" s="58">
        <f t="shared" si="26"/>
        <v>0.0006944444444444445</v>
      </c>
      <c r="K203" s="58">
        <f aca="true" t="shared" si="30" ref="K203:K266">+G203+I203+J203</f>
        <v>0.004442366721399466</v>
      </c>
      <c r="L203" s="16">
        <f aca="true" t="shared" si="31" ref="L203:L266">+K203*$N$3</f>
        <v>617502.3013746899</v>
      </c>
      <c r="M203" s="59">
        <f aca="true" t="shared" si="32" ref="M203:M266">ROUND(L203,2)</f>
        <v>617502.3</v>
      </c>
      <c r="N203" s="59">
        <f t="shared" si="25"/>
        <v>617502.3</v>
      </c>
      <c r="O203" s="59"/>
      <c r="P203" s="60" t="s">
        <v>34</v>
      </c>
      <c r="Q203" s="61">
        <f aca="true" t="shared" si="33" ref="Q203:Q266">+M203/F203</f>
        <v>72.87022657540713</v>
      </c>
    </row>
    <row r="204" spans="1:17" ht="12.75">
      <c r="A204" s="53" t="s">
        <v>99</v>
      </c>
      <c r="B204" s="53">
        <f t="shared" si="27"/>
        <v>146</v>
      </c>
      <c r="C204" s="55" t="s">
        <v>246</v>
      </c>
      <c r="D204" s="55"/>
      <c r="E204" s="55" t="s">
        <v>65</v>
      </c>
      <c r="F204" s="56">
        <v>6795</v>
      </c>
      <c r="G204" s="57">
        <f t="shared" si="28"/>
        <v>0.001946986849922578</v>
      </c>
      <c r="H204" s="56">
        <v>1417</v>
      </c>
      <c r="I204" s="57">
        <f t="shared" si="29"/>
        <v>0.001110584459207285</v>
      </c>
      <c r="J204" s="58">
        <f t="shared" si="26"/>
        <v>0.0006944444444444445</v>
      </c>
      <c r="K204" s="58">
        <f t="shared" si="30"/>
        <v>0.0037520157535743076</v>
      </c>
      <c r="L204" s="16">
        <f t="shared" si="31"/>
        <v>521541.44579408946</v>
      </c>
      <c r="M204" s="59">
        <f t="shared" si="32"/>
        <v>521541.45</v>
      </c>
      <c r="N204" s="59">
        <f aca="true" t="shared" si="34" ref="N204:N267">+M204</f>
        <v>521541.45</v>
      </c>
      <c r="O204" s="59"/>
      <c r="P204" s="60" t="s">
        <v>34</v>
      </c>
      <c r="Q204" s="61">
        <f t="shared" si="33"/>
        <v>76.75370860927153</v>
      </c>
    </row>
    <row r="205" spans="1:17" ht="12.75">
      <c r="A205" s="53" t="s">
        <v>99</v>
      </c>
      <c r="B205" s="53">
        <f t="shared" si="27"/>
        <v>147</v>
      </c>
      <c r="C205" s="55" t="s">
        <v>247</v>
      </c>
      <c r="D205" s="55"/>
      <c r="E205" s="55" t="s">
        <v>55</v>
      </c>
      <c r="F205" s="63">
        <v>306</v>
      </c>
      <c r="G205" s="57">
        <f t="shared" si="28"/>
        <v>8.767887800975847E-05</v>
      </c>
      <c r="H205" s="63">
        <v>8</v>
      </c>
      <c r="I205" s="57">
        <f t="shared" si="29"/>
        <v>6.270060461297305E-06</v>
      </c>
      <c r="J205" s="58">
        <f aca="true" t="shared" si="35" ref="J205:J268">1/360*0.25</f>
        <v>0.0006944444444444445</v>
      </c>
      <c r="K205" s="58">
        <f t="shared" si="30"/>
        <v>0.0007883933829155003</v>
      </c>
      <c r="L205" s="16">
        <f t="shared" si="31"/>
        <v>109589.04540540329</v>
      </c>
      <c r="M205" s="59">
        <f t="shared" si="32"/>
        <v>109589.05</v>
      </c>
      <c r="N205" s="59">
        <f t="shared" si="34"/>
        <v>109589.05</v>
      </c>
      <c r="O205" s="59"/>
      <c r="P205" s="60" t="s">
        <v>34</v>
      </c>
      <c r="Q205" s="61">
        <f t="shared" si="33"/>
        <v>358.1341503267974</v>
      </c>
    </row>
    <row r="206" spans="1:17" ht="12.75">
      <c r="A206" s="53" t="s">
        <v>99</v>
      </c>
      <c r="B206" s="53">
        <f t="shared" si="27"/>
        <v>148</v>
      </c>
      <c r="C206" s="55" t="s">
        <v>248</v>
      </c>
      <c r="D206" s="55"/>
      <c r="E206" s="55" t="s">
        <v>55</v>
      </c>
      <c r="F206" s="63">
        <v>417</v>
      </c>
      <c r="G206" s="57">
        <f t="shared" si="28"/>
        <v>0.00011948396120937674</v>
      </c>
      <c r="H206" s="63">
        <v>38</v>
      </c>
      <c r="I206" s="57">
        <f t="shared" si="29"/>
        <v>2.97827871911622E-05</v>
      </c>
      <c r="J206" s="58">
        <f t="shared" si="35"/>
        <v>0.0006944444444444445</v>
      </c>
      <c r="K206" s="58">
        <f t="shared" si="30"/>
        <v>0.0008437111928449834</v>
      </c>
      <c r="L206" s="16">
        <f t="shared" si="31"/>
        <v>117278.38693903123</v>
      </c>
      <c r="M206" s="59">
        <f t="shared" si="32"/>
        <v>117278.39</v>
      </c>
      <c r="N206" s="59">
        <f t="shared" si="34"/>
        <v>117278.39</v>
      </c>
      <c r="O206" s="59"/>
      <c r="P206" s="60" t="s">
        <v>34</v>
      </c>
      <c r="Q206" s="61">
        <f t="shared" si="33"/>
        <v>281.24314148681054</v>
      </c>
    </row>
    <row r="207" spans="1:17" ht="12.75">
      <c r="A207" s="53" t="s">
        <v>99</v>
      </c>
      <c r="B207" s="53">
        <f t="shared" si="27"/>
        <v>149</v>
      </c>
      <c r="C207" s="55" t="s">
        <v>249</v>
      </c>
      <c r="D207" s="55"/>
      <c r="E207" s="55" t="s">
        <v>55</v>
      </c>
      <c r="F207" s="62">
        <v>1705</v>
      </c>
      <c r="G207" s="57">
        <f t="shared" si="28"/>
        <v>0.0004885375392373797</v>
      </c>
      <c r="H207" s="63">
        <v>143</v>
      </c>
      <c r="I207" s="57">
        <f t="shared" si="29"/>
        <v>0.00011207733074568933</v>
      </c>
      <c r="J207" s="58">
        <f t="shared" si="35"/>
        <v>0.0006944444444444445</v>
      </c>
      <c r="K207" s="58">
        <f t="shared" si="30"/>
        <v>0.0012950593144275134</v>
      </c>
      <c r="L207" s="16">
        <f t="shared" si="31"/>
        <v>180017.12988336766</v>
      </c>
      <c r="M207" s="59">
        <f t="shared" si="32"/>
        <v>180017.13</v>
      </c>
      <c r="N207" s="59">
        <f t="shared" si="34"/>
        <v>180017.13</v>
      </c>
      <c r="O207" s="59"/>
      <c r="P207" s="60" t="s">
        <v>34</v>
      </c>
      <c r="Q207" s="61">
        <f t="shared" si="33"/>
        <v>105.5818944281525</v>
      </c>
    </row>
    <row r="208" spans="1:17" ht="12.75">
      <c r="A208" s="53" t="s">
        <v>99</v>
      </c>
      <c r="B208" s="53">
        <f t="shared" si="27"/>
        <v>150</v>
      </c>
      <c r="C208" s="55" t="s">
        <v>250</v>
      </c>
      <c r="D208" s="55"/>
      <c r="E208" s="55" t="s">
        <v>55</v>
      </c>
      <c r="F208" s="63">
        <v>412</v>
      </c>
      <c r="G208" s="57">
        <f t="shared" si="28"/>
        <v>0.00011805129980398852</v>
      </c>
      <c r="H208" s="63">
        <v>42</v>
      </c>
      <c r="I208" s="57">
        <f t="shared" si="29"/>
        <v>3.291781742181085E-05</v>
      </c>
      <c r="J208" s="58">
        <f t="shared" si="35"/>
        <v>0.0006944444444444445</v>
      </c>
      <c r="K208" s="58">
        <f t="shared" si="30"/>
        <v>0.0008454135616702439</v>
      </c>
      <c r="L208" s="16">
        <f t="shared" si="31"/>
        <v>117515.02131284891</v>
      </c>
      <c r="M208" s="59">
        <f t="shared" si="32"/>
        <v>117515.02</v>
      </c>
      <c r="N208" s="59">
        <f t="shared" si="34"/>
        <v>117515.02</v>
      </c>
      <c r="O208" s="59"/>
      <c r="P208" s="60" t="s">
        <v>34</v>
      </c>
      <c r="Q208" s="61">
        <f t="shared" si="33"/>
        <v>285.23063106796116</v>
      </c>
    </row>
    <row r="209" spans="1:17" ht="12.75">
      <c r="A209" s="53" t="s">
        <v>99</v>
      </c>
      <c r="B209" s="53">
        <f t="shared" si="27"/>
        <v>151</v>
      </c>
      <c r="C209" s="55" t="s">
        <v>251</v>
      </c>
      <c r="D209" s="55"/>
      <c r="E209" s="55" t="s">
        <v>55</v>
      </c>
      <c r="F209" s="62">
        <v>2254</v>
      </c>
      <c r="G209" s="57">
        <f t="shared" si="28"/>
        <v>0.0006458437615490052</v>
      </c>
      <c r="H209" s="63">
        <v>135</v>
      </c>
      <c r="I209" s="57">
        <f t="shared" si="29"/>
        <v>0.00010580727028439202</v>
      </c>
      <c r="J209" s="58">
        <f t="shared" si="35"/>
        <v>0.0006944444444444445</v>
      </c>
      <c r="K209" s="58">
        <f t="shared" si="30"/>
        <v>0.0014460954762778417</v>
      </c>
      <c r="L209" s="16">
        <f t="shared" si="31"/>
        <v>201011.60948904883</v>
      </c>
      <c r="M209" s="59">
        <f t="shared" si="32"/>
        <v>201011.61</v>
      </c>
      <c r="N209" s="59">
        <f t="shared" si="34"/>
        <v>201011.61</v>
      </c>
      <c r="O209" s="59"/>
      <c r="P209" s="60" t="s">
        <v>34</v>
      </c>
      <c r="Q209" s="61">
        <f t="shared" si="33"/>
        <v>89.17995119787045</v>
      </c>
    </row>
    <row r="210" spans="1:17" ht="12.75">
      <c r="A210" s="53" t="s">
        <v>99</v>
      </c>
      <c r="B210" s="53">
        <f t="shared" si="27"/>
        <v>152</v>
      </c>
      <c r="C210" s="55" t="s">
        <v>252</v>
      </c>
      <c r="D210" s="55"/>
      <c r="E210" s="55" t="s">
        <v>55</v>
      </c>
      <c r="F210" s="62">
        <v>4501</v>
      </c>
      <c r="G210" s="57">
        <f t="shared" si="28"/>
        <v>0.0012896817971304669</v>
      </c>
      <c r="H210" s="63">
        <v>292</v>
      </c>
      <c r="I210" s="57">
        <f t="shared" si="29"/>
        <v>0.00022885720683735164</v>
      </c>
      <c r="J210" s="58">
        <f t="shared" si="35"/>
        <v>0.0006944444444444445</v>
      </c>
      <c r="K210" s="58">
        <f t="shared" si="30"/>
        <v>0.002212983448412263</v>
      </c>
      <c r="L210" s="16">
        <f t="shared" si="31"/>
        <v>307611.3382796498</v>
      </c>
      <c r="M210" s="59">
        <f t="shared" si="32"/>
        <v>307611.34</v>
      </c>
      <c r="N210" s="59">
        <f t="shared" si="34"/>
        <v>307611.34</v>
      </c>
      <c r="O210" s="59"/>
      <c r="P210" s="60" t="s">
        <v>34</v>
      </c>
      <c r="Q210" s="61">
        <f t="shared" si="33"/>
        <v>68.34288824705621</v>
      </c>
    </row>
    <row r="211" spans="1:17" ht="12.75">
      <c r="A211" s="53" t="s">
        <v>99</v>
      </c>
      <c r="B211" s="53">
        <f t="shared" si="27"/>
        <v>153</v>
      </c>
      <c r="C211" s="55" t="s">
        <v>253</v>
      </c>
      <c r="D211" s="55"/>
      <c r="E211" s="55" t="s">
        <v>55</v>
      </c>
      <c r="F211" s="62">
        <v>1023</v>
      </c>
      <c r="G211" s="57">
        <f t="shared" si="28"/>
        <v>0.0002931225235424278</v>
      </c>
      <c r="H211" s="63">
        <v>63</v>
      </c>
      <c r="I211" s="57">
        <f t="shared" si="29"/>
        <v>4.9376726132716275E-05</v>
      </c>
      <c r="J211" s="58">
        <f t="shared" si="35"/>
        <v>0.0006944444444444445</v>
      </c>
      <c r="K211" s="58">
        <f t="shared" si="30"/>
        <v>0.0010369436941195884</v>
      </c>
      <c r="L211" s="16">
        <f t="shared" si="31"/>
        <v>144138.28431370514</v>
      </c>
      <c r="M211" s="59">
        <f t="shared" si="32"/>
        <v>144138.28</v>
      </c>
      <c r="N211" s="59">
        <f t="shared" si="34"/>
        <v>144138.28</v>
      </c>
      <c r="O211" s="59"/>
      <c r="P211" s="60" t="s">
        <v>34</v>
      </c>
      <c r="Q211" s="61">
        <f t="shared" si="33"/>
        <v>140.89763440860216</v>
      </c>
    </row>
    <row r="212" spans="1:17" ht="12.75">
      <c r="A212" s="53" t="s">
        <v>99</v>
      </c>
      <c r="B212" s="53">
        <f t="shared" si="27"/>
        <v>154</v>
      </c>
      <c r="C212" s="55" t="s">
        <v>254</v>
      </c>
      <c r="D212" s="55"/>
      <c r="E212" s="55" t="s">
        <v>55</v>
      </c>
      <c r="F212" s="63">
        <v>561</v>
      </c>
      <c r="G212" s="57">
        <f t="shared" si="28"/>
        <v>0.0001607446096845572</v>
      </c>
      <c r="H212" s="63">
        <v>50</v>
      </c>
      <c r="I212" s="57">
        <f t="shared" si="29"/>
        <v>3.918787788310816E-05</v>
      </c>
      <c r="J212" s="58">
        <f t="shared" si="35"/>
        <v>0.0006944444444444445</v>
      </c>
      <c r="K212" s="58">
        <f t="shared" si="30"/>
        <v>0.0008943769320121099</v>
      </c>
      <c r="L212" s="16">
        <f t="shared" si="31"/>
        <v>124321.07668047931</v>
      </c>
      <c r="M212" s="59">
        <f t="shared" si="32"/>
        <v>124321.08</v>
      </c>
      <c r="N212" s="59">
        <f t="shared" si="34"/>
        <v>124321.08</v>
      </c>
      <c r="O212" s="59"/>
      <c r="P212" s="60" t="s">
        <v>34</v>
      </c>
      <c r="Q212" s="61">
        <f t="shared" si="33"/>
        <v>221.60620320855617</v>
      </c>
    </row>
    <row r="213" spans="1:17" ht="12.75">
      <c r="A213" s="53" t="s">
        <v>99</v>
      </c>
      <c r="B213" s="53">
        <f t="shared" si="27"/>
        <v>155</v>
      </c>
      <c r="C213" s="55" t="s">
        <v>255</v>
      </c>
      <c r="D213" s="55"/>
      <c r="E213" s="55" t="s">
        <v>55</v>
      </c>
      <c r="F213" s="62">
        <v>4379</v>
      </c>
      <c r="G213" s="57">
        <f t="shared" si="28"/>
        <v>0.0012547248588389945</v>
      </c>
      <c r="H213" s="63">
        <v>248</v>
      </c>
      <c r="I213" s="57">
        <f t="shared" si="29"/>
        <v>0.00019437187430021647</v>
      </c>
      <c r="J213" s="58">
        <f t="shared" si="35"/>
        <v>0.0006944444444444445</v>
      </c>
      <c r="K213" s="58">
        <f t="shared" si="30"/>
        <v>0.0021435411775836554</v>
      </c>
      <c r="L213" s="16">
        <f t="shared" si="31"/>
        <v>297958.6543076608</v>
      </c>
      <c r="M213" s="59">
        <f t="shared" si="32"/>
        <v>297958.65</v>
      </c>
      <c r="N213" s="59">
        <f t="shared" si="34"/>
        <v>297958.65</v>
      </c>
      <c r="O213" s="59"/>
      <c r="P213" s="60" t="s">
        <v>34</v>
      </c>
      <c r="Q213" s="61">
        <f t="shared" si="33"/>
        <v>68.04262388673213</v>
      </c>
    </row>
    <row r="214" spans="1:17" ht="12.75">
      <c r="A214" s="53" t="s">
        <v>99</v>
      </c>
      <c r="B214" s="53">
        <f t="shared" si="27"/>
        <v>156</v>
      </c>
      <c r="C214" s="55" t="s">
        <v>256</v>
      </c>
      <c r="D214" s="55"/>
      <c r="E214" s="55" t="s">
        <v>55</v>
      </c>
      <c r="F214" s="63">
        <v>119</v>
      </c>
      <c r="G214" s="57">
        <f t="shared" si="28"/>
        <v>3.40973414482394E-05</v>
      </c>
      <c r="H214" s="63" t="s">
        <v>257</v>
      </c>
      <c r="I214" s="57"/>
      <c r="J214" s="58">
        <f t="shared" si="35"/>
        <v>0.0006944444444444445</v>
      </c>
      <c r="K214" s="58">
        <f t="shared" si="30"/>
        <v>0.0007285417858926839</v>
      </c>
      <c r="L214" s="16">
        <f t="shared" si="31"/>
        <v>101269.49386444074</v>
      </c>
      <c r="M214" s="59">
        <f t="shared" si="32"/>
        <v>101269.49</v>
      </c>
      <c r="N214" s="59">
        <f t="shared" si="34"/>
        <v>101269.49</v>
      </c>
      <c r="O214" s="59"/>
      <c r="P214" s="60" t="s">
        <v>34</v>
      </c>
      <c r="Q214" s="64">
        <f t="shared" si="33"/>
        <v>851.0041176470588</v>
      </c>
    </row>
    <row r="215" spans="1:17" ht="12.75">
      <c r="A215" s="53" t="s">
        <v>99</v>
      </c>
      <c r="B215" s="53">
        <f t="shared" si="27"/>
        <v>157</v>
      </c>
      <c r="C215" s="55" t="s">
        <v>258</v>
      </c>
      <c r="D215" s="55"/>
      <c r="E215" s="55" t="s">
        <v>55</v>
      </c>
      <c r="F215" s="63">
        <v>213</v>
      </c>
      <c r="G215" s="57">
        <f t="shared" si="28"/>
        <v>6.103137586953776E-05</v>
      </c>
      <c r="H215" s="63">
        <v>6</v>
      </c>
      <c r="I215" s="57">
        <f aca="true" t="shared" si="36" ref="I215:I246">+H215/$H$371*0.21</f>
        <v>4.702545345972979E-06</v>
      </c>
      <c r="J215" s="58">
        <f t="shared" si="35"/>
        <v>0.0006944444444444445</v>
      </c>
      <c r="K215" s="58">
        <f t="shared" si="30"/>
        <v>0.0007601783656599552</v>
      </c>
      <c r="L215" s="16">
        <f t="shared" si="31"/>
        <v>105667.07336183076</v>
      </c>
      <c r="M215" s="59">
        <f t="shared" si="32"/>
        <v>105667.07</v>
      </c>
      <c r="N215" s="59">
        <f t="shared" si="34"/>
        <v>105667.07</v>
      </c>
      <c r="O215" s="59"/>
      <c r="P215" s="60" t="s">
        <v>34</v>
      </c>
      <c r="Q215" s="61">
        <f t="shared" si="33"/>
        <v>496.089530516432</v>
      </c>
    </row>
    <row r="216" spans="1:17" ht="12.75">
      <c r="A216" s="53" t="s">
        <v>99</v>
      </c>
      <c r="B216" s="53">
        <f t="shared" si="27"/>
        <v>158</v>
      </c>
      <c r="C216" s="55" t="s">
        <v>259</v>
      </c>
      <c r="D216" s="55"/>
      <c r="E216" s="55" t="s">
        <v>55</v>
      </c>
      <c r="F216" s="62">
        <v>1347</v>
      </c>
      <c r="G216" s="57">
        <f t="shared" si="28"/>
        <v>0.00038595898261158384</v>
      </c>
      <c r="H216" s="63">
        <v>306</v>
      </c>
      <c r="I216" s="57">
        <f t="shared" si="36"/>
        <v>0.00023982981264462192</v>
      </c>
      <c r="J216" s="58">
        <f t="shared" si="35"/>
        <v>0.0006944444444444445</v>
      </c>
      <c r="K216" s="58">
        <f t="shared" si="30"/>
        <v>0.0013202332397006503</v>
      </c>
      <c r="L216" s="16">
        <f t="shared" si="31"/>
        <v>183516.38101810947</v>
      </c>
      <c r="M216" s="59">
        <f t="shared" si="32"/>
        <v>183516.38</v>
      </c>
      <c r="N216" s="59">
        <f t="shared" si="34"/>
        <v>183516.38</v>
      </c>
      <c r="O216" s="59"/>
      <c r="P216" s="60" t="s">
        <v>34</v>
      </c>
      <c r="Q216" s="61">
        <f t="shared" si="33"/>
        <v>136.24081662954714</v>
      </c>
    </row>
    <row r="217" spans="1:17" ht="12.75">
      <c r="A217" s="53" t="s">
        <v>99</v>
      </c>
      <c r="B217" s="53">
        <f t="shared" si="27"/>
        <v>159</v>
      </c>
      <c r="C217" s="55" t="s">
        <v>260</v>
      </c>
      <c r="D217" s="55"/>
      <c r="E217" s="55" t="s">
        <v>55</v>
      </c>
      <c r="F217" s="63">
        <v>531</v>
      </c>
      <c r="G217" s="57">
        <f t="shared" si="28"/>
        <v>0.00015214864125222792</v>
      </c>
      <c r="H217" s="63">
        <v>21</v>
      </c>
      <c r="I217" s="57">
        <f t="shared" si="36"/>
        <v>1.6458908710905426E-05</v>
      </c>
      <c r="J217" s="58">
        <f t="shared" si="35"/>
        <v>0.0006944444444444445</v>
      </c>
      <c r="K217" s="58">
        <f t="shared" si="30"/>
        <v>0.0008630519944075779</v>
      </c>
      <c r="L217" s="16">
        <f t="shared" si="31"/>
        <v>119966.81637863655</v>
      </c>
      <c r="M217" s="59">
        <f t="shared" si="32"/>
        <v>119966.82</v>
      </c>
      <c r="N217" s="59">
        <f t="shared" si="34"/>
        <v>119966.82</v>
      </c>
      <c r="O217" s="59"/>
      <c r="P217" s="60" t="s">
        <v>34</v>
      </c>
      <c r="Q217" s="61">
        <f t="shared" si="33"/>
        <v>225.92621468926555</v>
      </c>
    </row>
    <row r="218" spans="1:17" ht="12.75">
      <c r="A218" s="53" t="s">
        <v>99</v>
      </c>
      <c r="B218" s="53">
        <f t="shared" si="27"/>
        <v>160</v>
      </c>
      <c r="C218" s="55" t="s">
        <v>261</v>
      </c>
      <c r="D218" s="55"/>
      <c r="E218" s="55" t="s">
        <v>55</v>
      </c>
      <c r="F218" s="63">
        <v>695</v>
      </c>
      <c r="G218" s="57">
        <f t="shared" si="28"/>
        <v>0.00019913993534896124</v>
      </c>
      <c r="H218" s="63">
        <v>84</v>
      </c>
      <c r="I218" s="57">
        <f t="shared" si="36"/>
        <v>6.58356348436217E-05</v>
      </c>
      <c r="J218" s="58">
        <f t="shared" si="35"/>
        <v>0.0006944444444444445</v>
      </c>
      <c r="K218" s="58">
        <f t="shared" si="30"/>
        <v>0.0009594200146370274</v>
      </c>
      <c r="L218" s="16">
        <f t="shared" si="31"/>
        <v>133362.26029459073</v>
      </c>
      <c r="M218" s="59">
        <f t="shared" si="32"/>
        <v>133362.26</v>
      </c>
      <c r="N218" s="59">
        <f t="shared" si="34"/>
        <v>133362.26</v>
      </c>
      <c r="O218" s="59"/>
      <c r="P218" s="60" t="s">
        <v>34</v>
      </c>
      <c r="Q218" s="61">
        <f t="shared" si="33"/>
        <v>191.8881438848921</v>
      </c>
    </row>
    <row r="219" spans="1:17" ht="12.75">
      <c r="A219" s="53" t="s">
        <v>99</v>
      </c>
      <c r="B219" s="53">
        <f t="shared" si="27"/>
        <v>161</v>
      </c>
      <c r="C219" s="55" t="s">
        <v>262</v>
      </c>
      <c r="D219" s="55"/>
      <c r="E219" s="55" t="s">
        <v>55</v>
      </c>
      <c r="F219" s="63">
        <v>940</v>
      </c>
      <c r="G219" s="57">
        <f t="shared" si="28"/>
        <v>0.00026934034421298355</v>
      </c>
      <c r="H219" s="63">
        <v>91</v>
      </c>
      <c r="I219" s="57">
        <f t="shared" si="36"/>
        <v>7.132193774725684E-05</v>
      </c>
      <c r="J219" s="58">
        <f t="shared" si="35"/>
        <v>0.0006944444444444445</v>
      </c>
      <c r="K219" s="58">
        <f t="shared" si="30"/>
        <v>0.001035106726404685</v>
      </c>
      <c r="L219" s="16">
        <f t="shared" si="31"/>
        <v>143882.94029043042</v>
      </c>
      <c r="M219" s="59">
        <f t="shared" si="32"/>
        <v>143882.94</v>
      </c>
      <c r="N219" s="59">
        <f t="shared" si="34"/>
        <v>143882.94</v>
      </c>
      <c r="O219" s="59"/>
      <c r="P219" s="60" t="s">
        <v>34</v>
      </c>
      <c r="Q219" s="61">
        <f t="shared" si="33"/>
        <v>153.06695744680852</v>
      </c>
    </row>
    <row r="220" spans="1:17" ht="12.75">
      <c r="A220" s="53" t="s">
        <v>99</v>
      </c>
      <c r="B220" s="53">
        <f t="shared" si="27"/>
        <v>162</v>
      </c>
      <c r="C220" s="55" t="s">
        <v>263</v>
      </c>
      <c r="D220" s="55"/>
      <c r="E220" s="55" t="s">
        <v>55</v>
      </c>
      <c r="F220" s="63">
        <v>734</v>
      </c>
      <c r="G220" s="57">
        <f t="shared" si="28"/>
        <v>0.00021031469431098926</v>
      </c>
      <c r="H220" s="63">
        <v>32</v>
      </c>
      <c r="I220" s="57">
        <f t="shared" si="36"/>
        <v>2.508024184518922E-05</v>
      </c>
      <c r="J220" s="58">
        <f t="shared" si="35"/>
        <v>0.0006944444444444445</v>
      </c>
      <c r="K220" s="58">
        <f t="shared" si="30"/>
        <v>0.000929839380600623</v>
      </c>
      <c r="L220" s="16">
        <f t="shared" si="31"/>
        <v>129250.46342162839</v>
      </c>
      <c r="M220" s="59">
        <f t="shared" si="32"/>
        <v>129250.46</v>
      </c>
      <c r="N220" s="59">
        <f t="shared" si="34"/>
        <v>129250.46</v>
      </c>
      <c r="O220" s="59"/>
      <c r="P220" s="60" t="s">
        <v>34</v>
      </c>
      <c r="Q220" s="61">
        <f t="shared" si="33"/>
        <v>176.09054495912807</v>
      </c>
    </row>
    <row r="221" spans="1:17" ht="12.75">
      <c r="A221" s="53" t="s">
        <v>99</v>
      </c>
      <c r="B221" s="53">
        <f t="shared" si="27"/>
        <v>163</v>
      </c>
      <c r="C221" s="55" t="s">
        <v>264</v>
      </c>
      <c r="D221" s="55"/>
      <c r="E221" s="55" t="s">
        <v>55</v>
      </c>
      <c r="F221" s="62">
        <v>4482</v>
      </c>
      <c r="G221" s="57">
        <f t="shared" si="28"/>
        <v>0.0012842376837899916</v>
      </c>
      <c r="H221" s="63">
        <v>485</v>
      </c>
      <c r="I221" s="57">
        <f t="shared" si="36"/>
        <v>0.0003801224154661491</v>
      </c>
      <c r="J221" s="58">
        <f t="shared" si="35"/>
        <v>0.0006944444444444445</v>
      </c>
      <c r="K221" s="58">
        <f t="shared" si="30"/>
        <v>0.0023588045437005854</v>
      </c>
      <c r="L221" s="16">
        <f t="shared" si="31"/>
        <v>327880.9079880125</v>
      </c>
      <c r="M221" s="59">
        <f t="shared" si="32"/>
        <v>327880.91</v>
      </c>
      <c r="N221" s="59">
        <f t="shared" si="34"/>
        <v>327880.91</v>
      </c>
      <c r="O221" s="59"/>
      <c r="P221" s="60" t="s">
        <v>34</v>
      </c>
      <c r="Q221" s="61">
        <f t="shared" si="33"/>
        <v>73.15504462293619</v>
      </c>
    </row>
    <row r="222" spans="1:17" ht="12.75">
      <c r="A222" s="53" t="s">
        <v>99</v>
      </c>
      <c r="B222" s="53">
        <f t="shared" si="27"/>
        <v>164</v>
      </c>
      <c r="C222" s="55" t="s">
        <v>265</v>
      </c>
      <c r="D222" s="55"/>
      <c r="E222" s="55" t="s">
        <v>55</v>
      </c>
      <c r="F222" s="62">
        <v>2297</v>
      </c>
      <c r="G222" s="57">
        <f t="shared" si="28"/>
        <v>0.0006581646496353438</v>
      </c>
      <c r="H222" s="63">
        <v>196</v>
      </c>
      <c r="I222" s="57">
        <f t="shared" si="36"/>
        <v>0.000153616481301784</v>
      </c>
      <c r="J222" s="58">
        <f t="shared" si="35"/>
        <v>0.0006944444444444445</v>
      </c>
      <c r="K222" s="58">
        <f t="shared" si="30"/>
        <v>0.0015062255753815722</v>
      </c>
      <c r="L222" s="16">
        <f t="shared" si="31"/>
        <v>209369.87365476467</v>
      </c>
      <c r="M222" s="59">
        <f t="shared" si="32"/>
        <v>209369.87</v>
      </c>
      <c r="N222" s="59">
        <f t="shared" si="34"/>
        <v>209369.87</v>
      </c>
      <c r="O222" s="59"/>
      <c r="P222" s="60" t="s">
        <v>34</v>
      </c>
      <c r="Q222" s="61">
        <f t="shared" si="33"/>
        <v>91.14926861123205</v>
      </c>
    </row>
    <row r="223" spans="1:17" ht="12.75">
      <c r="A223" s="53" t="s">
        <v>99</v>
      </c>
      <c r="B223" s="53">
        <f t="shared" si="27"/>
        <v>165</v>
      </c>
      <c r="C223" s="55" t="s">
        <v>266</v>
      </c>
      <c r="D223" s="55"/>
      <c r="E223" s="55" t="s">
        <v>55</v>
      </c>
      <c r="F223" s="63">
        <v>917</v>
      </c>
      <c r="G223" s="57">
        <f t="shared" si="28"/>
        <v>0.0002627501017481978</v>
      </c>
      <c r="H223" s="63">
        <v>93</v>
      </c>
      <c r="I223" s="57">
        <f t="shared" si="36"/>
        <v>7.288945286258117E-05</v>
      </c>
      <c r="J223" s="58">
        <f t="shared" si="35"/>
        <v>0.0006944444444444445</v>
      </c>
      <c r="K223" s="58">
        <f t="shared" si="30"/>
        <v>0.0010300839990552233</v>
      </c>
      <c r="L223" s="16">
        <f t="shared" si="31"/>
        <v>143184.76612067322</v>
      </c>
      <c r="M223" s="59">
        <f t="shared" si="32"/>
        <v>143184.77</v>
      </c>
      <c r="N223" s="59">
        <f t="shared" si="34"/>
        <v>143184.77</v>
      </c>
      <c r="O223" s="59"/>
      <c r="P223" s="60" t="s">
        <v>34</v>
      </c>
      <c r="Q223" s="61">
        <f t="shared" si="33"/>
        <v>156.14478735005451</v>
      </c>
    </row>
    <row r="224" spans="1:17" ht="12.75">
      <c r="A224" s="53" t="s">
        <v>99</v>
      </c>
      <c r="B224" s="53">
        <f t="shared" si="27"/>
        <v>166</v>
      </c>
      <c r="C224" s="55" t="s">
        <v>267</v>
      </c>
      <c r="D224" s="55"/>
      <c r="E224" s="55" t="s">
        <v>55</v>
      </c>
      <c r="F224" s="63">
        <v>179</v>
      </c>
      <c r="G224" s="57">
        <f t="shared" si="28"/>
        <v>5.128927831289793E-05</v>
      </c>
      <c r="H224" s="63">
        <v>39</v>
      </c>
      <c r="I224" s="57">
        <f t="shared" si="36"/>
        <v>3.056654474882436E-05</v>
      </c>
      <c r="J224" s="58">
        <f t="shared" si="35"/>
        <v>0.0006944444444444445</v>
      </c>
      <c r="K224" s="58">
        <f t="shared" si="30"/>
        <v>0.0007763002675061668</v>
      </c>
      <c r="L224" s="16">
        <f t="shared" si="31"/>
        <v>107908.0660841597</v>
      </c>
      <c r="M224" s="59">
        <f t="shared" si="32"/>
        <v>107908.07</v>
      </c>
      <c r="N224" s="59">
        <f t="shared" si="34"/>
        <v>107908.07</v>
      </c>
      <c r="O224" s="59"/>
      <c r="P224" s="60" t="s">
        <v>34</v>
      </c>
      <c r="Q224" s="64">
        <f t="shared" si="33"/>
        <v>602.8383798882682</v>
      </c>
    </row>
    <row r="225" spans="1:17" ht="12.75">
      <c r="A225" s="53" t="s">
        <v>99</v>
      </c>
      <c r="B225" s="53">
        <f t="shared" si="27"/>
        <v>167</v>
      </c>
      <c r="C225" s="55" t="s">
        <v>268</v>
      </c>
      <c r="D225" s="55"/>
      <c r="E225" s="55" t="s">
        <v>55</v>
      </c>
      <c r="F225" s="63">
        <v>282</v>
      </c>
      <c r="G225" s="57">
        <f t="shared" si="28"/>
        <v>8.080210326389506E-05</v>
      </c>
      <c r="H225" s="63">
        <v>9</v>
      </c>
      <c r="I225" s="57">
        <f t="shared" si="36"/>
        <v>7.053818018959468E-06</v>
      </c>
      <c r="J225" s="58">
        <f t="shared" si="35"/>
        <v>0.0006944444444444445</v>
      </c>
      <c r="K225" s="58">
        <f t="shared" si="30"/>
        <v>0.000782300365727299</v>
      </c>
      <c r="L225" s="16">
        <f t="shared" si="31"/>
        <v>108742.09773719174</v>
      </c>
      <c r="M225" s="59">
        <f t="shared" si="32"/>
        <v>108742.1</v>
      </c>
      <c r="N225" s="59">
        <f t="shared" si="34"/>
        <v>108742.1</v>
      </c>
      <c r="O225" s="59"/>
      <c r="P225" s="60" t="s">
        <v>34</v>
      </c>
      <c r="Q225" s="64">
        <f t="shared" si="33"/>
        <v>385.6102836879433</v>
      </c>
    </row>
    <row r="226" spans="1:17" ht="12.75">
      <c r="A226" s="53" t="s">
        <v>99</v>
      </c>
      <c r="B226" s="53">
        <f t="shared" si="27"/>
        <v>168</v>
      </c>
      <c r="C226" s="55" t="s">
        <v>269</v>
      </c>
      <c r="D226" s="55"/>
      <c r="E226" s="55" t="s">
        <v>55</v>
      </c>
      <c r="F226" s="62">
        <v>1681</v>
      </c>
      <c r="G226" s="57">
        <f t="shared" si="28"/>
        <v>0.0004816607644915163</v>
      </c>
      <c r="H226" s="63">
        <v>120</v>
      </c>
      <c r="I226" s="57">
        <f t="shared" si="36"/>
        <v>9.405090691945957E-05</v>
      </c>
      <c r="J226" s="58">
        <f t="shared" si="35"/>
        <v>0.0006944444444444445</v>
      </c>
      <c r="K226" s="58">
        <f t="shared" si="30"/>
        <v>0.0012701561158554205</v>
      </c>
      <c r="L226" s="16">
        <f t="shared" si="31"/>
        <v>176555.51057225102</v>
      </c>
      <c r="M226" s="59">
        <f t="shared" si="32"/>
        <v>176555.51</v>
      </c>
      <c r="N226" s="59">
        <f t="shared" si="34"/>
        <v>176555.51</v>
      </c>
      <c r="O226" s="59"/>
      <c r="P226" s="60" t="s">
        <v>34</v>
      </c>
      <c r="Q226" s="61">
        <f t="shared" si="33"/>
        <v>105.03004759071982</v>
      </c>
    </row>
    <row r="227" spans="1:17" ht="12.75">
      <c r="A227" s="53" t="s">
        <v>99</v>
      </c>
      <c r="B227" s="53">
        <f t="shared" si="27"/>
        <v>169</v>
      </c>
      <c r="C227" s="55" t="s">
        <v>270</v>
      </c>
      <c r="D227" s="55"/>
      <c r="E227" s="55" t="s">
        <v>55</v>
      </c>
      <c r="F227" s="63">
        <v>921</v>
      </c>
      <c r="G227" s="57">
        <f t="shared" si="28"/>
        <v>0.00026389623087250835</v>
      </c>
      <c r="H227" s="63">
        <v>70</v>
      </c>
      <c r="I227" s="57">
        <f t="shared" si="36"/>
        <v>5.486302903635142E-05</v>
      </c>
      <c r="J227" s="58">
        <f t="shared" si="35"/>
        <v>0.0006944444444444445</v>
      </c>
      <c r="K227" s="58">
        <f t="shared" si="30"/>
        <v>0.0010132037043533043</v>
      </c>
      <c r="L227" s="16">
        <f t="shared" si="31"/>
        <v>140838.35451622235</v>
      </c>
      <c r="M227" s="59">
        <f t="shared" si="32"/>
        <v>140838.35</v>
      </c>
      <c r="N227" s="59">
        <f t="shared" si="34"/>
        <v>140838.35</v>
      </c>
      <c r="O227" s="59"/>
      <c r="P227" s="60" t="s">
        <v>34</v>
      </c>
      <c r="Q227" s="61">
        <f t="shared" si="33"/>
        <v>152.91894679695983</v>
      </c>
    </row>
    <row r="228" spans="1:17" ht="12.75">
      <c r="A228" s="53" t="s">
        <v>99</v>
      </c>
      <c r="B228" s="53">
        <f t="shared" si="27"/>
        <v>170</v>
      </c>
      <c r="C228" s="55" t="s">
        <v>271</v>
      </c>
      <c r="D228" s="55"/>
      <c r="E228" s="55" t="s">
        <v>55</v>
      </c>
      <c r="F228" s="63">
        <v>933</v>
      </c>
      <c r="G228" s="57">
        <f t="shared" si="28"/>
        <v>0.00026733461824544</v>
      </c>
      <c r="H228" s="63">
        <v>95</v>
      </c>
      <c r="I228" s="57">
        <f t="shared" si="36"/>
        <v>7.44569679779055E-05</v>
      </c>
      <c r="J228" s="58">
        <f t="shared" si="35"/>
        <v>0.0006944444444444445</v>
      </c>
      <c r="K228" s="58">
        <f t="shared" si="30"/>
        <v>0.00103623603066779</v>
      </c>
      <c r="L228" s="16">
        <f t="shared" si="31"/>
        <v>144039.9169709148</v>
      </c>
      <c r="M228" s="59">
        <f t="shared" si="32"/>
        <v>144039.92</v>
      </c>
      <c r="N228" s="59">
        <f t="shared" si="34"/>
        <v>144039.92</v>
      </c>
      <c r="O228" s="59"/>
      <c r="P228" s="60" t="s">
        <v>34</v>
      </c>
      <c r="Q228" s="61">
        <f t="shared" si="33"/>
        <v>154.38362272240087</v>
      </c>
    </row>
    <row r="229" spans="1:17" ht="12.75">
      <c r="A229" s="53" t="s">
        <v>99</v>
      </c>
      <c r="B229" s="53">
        <f t="shared" si="27"/>
        <v>171</v>
      </c>
      <c r="C229" s="55" t="s">
        <v>272</v>
      </c>
      <c r="D229" s="55"/>
      <c r="E229" s="55" t="s">
        <v>55</v>
      </c>
      <c r="F229" s="62">
        <v>1933</v>
      </c>
      <c r="G229" s="57">
        <f t="shared" si="28"/>
        <v>0.0005538668993230821</v>
      </c>
      <c r="H229" s="63">
        <v>146</v>
      </c>
      <c r="I229" s="57">
        <f t="shared" si="36"/>
        <v>0.00011442860341867582</v>
      </c>
      <c r="J229" s="58">
        <f t="shared" si="35"/>
        <v>0.0006944444444444445</v>
      </c>
      <c r="K229" s="58">
        <f t="shared" si="30"/>
        <v>0.0013627399471862023</v>
      </c>
      <c r="L229" s="16">
        <f t="shared" si="31"/>
        <v>189424.94087872366</v>
      </c>
      <c r="M229" s="59">
        <f t="shared" si="32"/>
        <v>189424.94</v>
      </c>
      <c r="N229" s="59">
        <f t="shared" si="34"/>
        <v>189424.94</v>
      </c>
      <c r="O229" s="59"/>
      <c r="P229" s="60" t="s">
        <v>34</v>
      </c>
      <c r="Q229" s="61">
        <f t="shared" si="33"/>
        <v>97.99531298499741</v>
      </c>
    </row>
    <row r="230" spans="1:17" ht="12.75">
      <c r="A230" s="53" t="s">
        <v>99</v>
      </c>
      <c r="B230" s="53">
        <f t="shared" si="27"/>
        <v>172</v>
      </c>
      <c r="C230" s="55" t="s">
        <v>273</v>
      </c>
      <c r="D230" s="55"/>
      <c r="E230" s="55" t="s">
        <v>55</v>
      </c>
      <c r="F230" s="63">
        <v>974</v>
      </c>
      <c r="G230" s="57">
        <f t="shared" si="28"/>
        <v>0.0002790824417696234</v>
      </c>
      <c r="H230" s="63">
        <v>86</v>
      </c>
      <c r="I230" s="57">
        <f t="shared" si="36"/>
        <v>6.740314995894604E-05</v>
      </c>
      <c r="J230" s="58">
        <f t="shared" si="35"/>
        <v>0.0006944444444444445</v>
      </c>
      <c r="K230" s="58">
        <f t="shared" si="30"/>
        <v>0.0010409300361730138</v>
      </c>
      <c r="L230" s="16">
        <f t="shared" si="31"/>
        <v>144692.39781815745</v>
      </c>
      <c r="M230" s="59">
        <f t="shared" si="32"/>
        <v>144692.4</v>
      </c>
      <c r="N230" s="59">
        <f t="shared" si="34"/>
        <v>144692.4</v>
      </c>
      <c r="O230" s="59"/>
      <c r="P230" s="60" t="s">
        <v>34</v>
      </c>
      <c r="Q230" s="61">
        <f t="shared" si="33"/>
        <v>148.5548254620123</v>
      </c>
    </row>
    <row r="231" spans="1:17" ht="12.75">
      <c r="A231" s="53" t="s">
        <v>99</v>
      </c>
      <c r="B231" s="53">
        <f t="shared" si="27"/>
        <v>173</v>
      </c>
      <c r="C231" s="55" t="s">
        <v>274</v>
      </c>
      <c r="D231" s="55"/>
      <c r="E231" s="55" t="s">
        <v>55</v>
      </c>
      <c r="F231" s="62">
        <v>5986</v>
      </c>
      <c r="G231" s="57">
        <f t="shared" si="28"/>
        <v>0.0017151822345307652</v>
      </c>
      <c r="H231" s="63">
        <v>116</v>
      </c>
      <c r="I231" s="57">
        <f t="shared" si="36"/>
        <v>9.091587668881092E-05</v>
      </c>
      <c r="J231" s="58">
        <f t="shared" si="35"/>
        <v>0.0006944444444444445</v>
      </c>
      <c r="K231" s="58">
        <f t="shared" si="30"/>
        <v>0.0025005425556640206</v>
      </c>
      <c r="L231" s="16">
        <f t="shared" si="31"/>
        <v>347582.91686496587</v>
      </c>
      <c r="M231" s="59">
        <f t="shared" si="32"/>
        <v>347582.92</v>
      </c>
      <c r="N231" s="59">
        <f t="shared" si="34"/>
        <v>347582.92</v>
      </c>
      <c r="O231" s="59"/>
      <c r="P231" s="60" t="s">
        <v>34</v>
      </c>
      <c r="Q231" s="61">
        <f t="shared" si="33"/>
        <v>58.065973939191444</v>
      </c>
    </row>
    <row r="232" spans="1:17" ht="12.75">
      <c r="A232" s="53" t="s">
        <v>99</v>
      </c>
      <c r="B232" s="53">
        <f t="shared" si="27"/>
        <v>174</v>
      </c>
      <c r="C232" s="55" t="s">
        <v>275</v>
      </c>
      <c r="D232" s="55"/>
      <c r="E232" s="55" t="s">
        <v>55</v>
      </c>
      <c r="F232" s="63">
        <v>375</v>
      </c>
      <c r="G232" s="57">
        <f t="shared" si="28"/>
        <v>0.00010744960540411578</v>
      </c>
      <c r="H232" s="63">
        <v>40</v>
      </c>
      <c r="I232" s="57">
        <f t="shared" si="36"/>
        <v>3.135030230648653E-05</v>
      </c>
      <c r="J232" s="58">
        <f t="shared" si="35"/>
        <v>0.0006944444444444445</v>
      </c>
      <c r="K232" s="58">
        <f t="shared" si="30"/>
        <v>0.0008332443521550468</v>
      </c>
      <c r="L232" s="16">
        <f t="shared" si="31"/>
        <v>115823.46468260797</v>
      </c>
      <c r="M232" s="59">
        <f t="shared" si="32"/>
        <v>115823.46</v>
      </c>
      <c r="N232" s="59">
        <f t="shared" si="34"/>
        <v>115823.46</v>
      </c>
      <c r="O232" s="59"/>
      <c r="P232" s="60" t="s">
        <v>34</v>
      </c>
      <c r="Q232" s="61">
        <f t="shared" si="33"/>
        <v>308.86256000000003</v>
      </c>
    </row>
    <row r="233" spans="1:17" ht="12.75">
      <c r="A233" s="53" t="s">
        <v>99</v>
      </c>
      <c r="B233" s="53">
        <f t="shared" si="27"/>
        <v>175</v>
      </c>
      <c r="C233" s="55" t="s">
        <v>276</v>
      </c>
      <c r="D233" s="55"/>
      <c r="E233" s="55" t="s">
        <v>55</v>
      </c>
      <c r="F233" s="63">
        <v>427</v>
      </c>
      <c r="G233" s="57">
        <f t="shared" si="28"/>
        <v>0.00012234928402015316</v>
      </c>
      <c r="H233" s="63">
        <v>63</v>
      </c>
      <c r="I233" s="57">
        <f t="shared" si="36"/>
        <v>4.9376726132716275E-05</v>
      </c>
      <c r="J233" s="58">
        <f t="shared" si="35"/>
        <v>0.0006944444444444445</v>
      </c>
      <c r="K233" s="58">
        <f t="shared" si="30"/>
        <v>0.0008661704545973139</v>
      </c>
      <c r="L233" s="16">
        <f t="shared" si="31"/>
        <v>120400.29170039041</v>
      </c>
      <c r="M233" s="59">
        <f t="shared" si="32"/>
        <v>120400.29</v>
      </c>
      <c r="N233" s="59">
        <f t="shared" si="34"/>
        <v>120400.29</v>
      </c>
      <c r="O233" s="59"/>
      <c r="P233" s="60" t="s">
        <v>34</v>
      </c>
      <c r="Q233" s="61">
        <f t="shared" si="33"/>
        <v>281.9678922716628</v>
      </c>
    </row>
    <row r="234" spans="1:17" ht="12.75">
      <c r="A234" s="53" t="s">
        <v>99</v>
      </c>
      <c r="B234" s="53">
        <f t="shared" si="27"/>
        <v>176</v>
      </c>
      <c r="C234" s="55" t="s">
        <v>277</v>
      </c>
      <c r="D234" s="55"/>
      <c r="E234" s="55" t="s">
        <v>55</v>
      </c>
      <c r="F234" s="62">
        <v>3026</v>
      </c>
      <c r="G234" s="57">
        <f t="shared" si="28"/>
        <v>0.0008670466825409449</v>
      </c>
      <c r="H234" s="63">
        <v>332</v>
      </c>
      <c r="I234" s="57">
        <f t="shared" si="36"/>
        <v>0.0002602075091438382</v>
      </c>
      <c r="J234" s="58">
        <f t="shared" si="35"/>
        <v>0.0006944444444444445</v>
      </c>
      <c r="K234" s="58">
        <f t="shared" si="30"/>
        <v>0.0018216986361292275</v>
      </c>
      <c r="L234" s="16">
        <f t="shared" si="31"/>
        <v>253221.575517871</v>
      </c>
      <c r="M234" s="59">
        <f t="shared" si="32"/>
        <v>253221.58</v>
      </c>
      <c r="N234" s="59">
        <f t="shared" si="34"/>
        <v>253221.58</v>
      </c>
      <c r="O234" s="59"/>
      <c r="P234" s="60" t="s">
        <v>34</v>
      </c>
      <c r="Q234" s="61">
        <f t="shared" si="33"/>
        <v>83.68194976867152</v>
      </c>
    </row>
    <row r="235" spans="1:17" ht="12.75">
      <c r="A235" s="53" t="s">
        <v>99</v>
      </c>
      <c r="B235" s="53">
        <f t="shared" si="27"/>
        <v>177</v>
      </c>
      <c r="C235" s="55" t="s">
        <v>278</v>
      </c>
      <c r="D235" s="55"/>
      <c r="E235" s="55" t="s">
        <v>55</v>
      </c>
      <c r="F235" s="63">
        <v>205</v>
      </c>
      <c r="G235" s="57">
        <f t="shared" si="28"/>
        <v>5.873911762091662E-05</v>
      </c>
      <c r="H235" s="63">
        <v>3</v>
      </c>
      <c r="I235" s="57">
        <f t="shared" si="36"/>
        <v>2.3512726729864895E-06</v>
      </c>
      <c r="J235" s="58">
        <f t="shared" si="35"/>
        <v>0.0006944444444444445</v>
      </c>
      <c r="K235" s="58">
        <f t="shared" si="30"/>
        <v>0.0007555348347383475</v>
      </c>
      <c r="L235" s="16">
        <f t="shared" si="31"/>
        <v>105021.60863313453</v>
      </c>
      <c r="M235" s="59">
        <f t="shared" si="32"/>
        <v>105021.61</v>
      </c>
      <c r="N235" s="59">
        <f t="shared" si="34"/>
        <v>105021.61</v>
      </c>
      <c r="O235" s="59"/>
      <c r="P235" s="60" t="s">
        <v>34</v>
      </c>
      <c r="Q235" s="64">
        <f t="shared" si="33"/>
        <v>512.3005365853659</v>
      </c>
    </row>
    <row r="236" spans="1:17" ht="12.75">
      <c r="A236" s="53" t="s">
        <v>99</v>
      </c>
      <c r="B236" s="53">
        <f t="shared" si="27"/>
        <v>178</v>
      </c>
      <c r="C236" s="55" t="s">
        <v>279</v>
      </c>
      <c r="D236" s="55"/>
      <c r="E236" s="55" t="s">
        <v>55</v>
      </c>
      <c r="F236" s="63">
        <v>289</v>
      </c>
      <c r="G236" s="57">
        <f t="shared" si="28"/>
        <v>8.280782923143856E-05</v>
      </c>
      <c r="H236" s="63">
        <v>21</v>
      </c>
      <c r="I236" s="57">
        <f t="shared" si="36"/>
        <v>1.6458908710905426E-05</v>
      </c>
      <c r="J236" s="58">
        <f t="shared" si="35"/>
        <v>0.0006944444444444445</v>
      </c>
      <c r="K236" s="58">
        <f t="shared" si="30"/>
        <v>0.0007937111823867885</v>
      </c>
      <c r="L236" s="16">
        <f t="shared" si="31"/>
        <v>110328.23548531077</v>
      </c>
      <c r="M236" s="59">
        <f t="shared" si="32"/>
        <v>110328.24</v>
      </c>
      <c r="N236" s="59">
        <f t="shared" si="34"/>
        <v>110328.24</v>
      </c>
      <c r="O236" s="59"/>
      <c r="P236" s="60" t="s">
        <v>34</v>
      </c>
      <c r="Q236" s="64">
        <f t="shared" si="33"/>
        <v>381.758615916955</v>
      </c>
    </row>
    <row r="237" spans="1:17" ht="12.75">
      <c r="A237" s="53" t="s">
        <v>99</v>
      </c>
      <c r="B237" s="53">
        <f t="shared" si="27"/>
        <v>179</v>
      </c>
      <c r="C237" s="55" t="s">
        <v>280</v>
      </c>
      <c r="D237" s="55"/>
      <c r="E237" s="55" t="s">
        <v>55</v>
      </c>
      <c r="F237" s="62">
        <v>1758</v>
      </c>
      <c r="G237" s="57">
        <f t="shared" si="28"/>
        <v>0.0005037237501344948</v>
      </c>
      <c r="H237" s="63">
        <v>107</v>
      </c>
      <c r="I237" s="57">
        <f t="shared" si="36"/>
        <v>8.386205866985147E-05</v>
      </c>
      <c r="J237" s="58">
        <f t="shared" si="35"/>
        <v>0.0006944444444444445</v>
      </c>
      <c r="K237" s="58">
        <f t="shared" si="30"/>
        <v>0.0012820302532487908</v>
      </c>
      <c r="L237" s="16">
        <f t="shared" si="31"/>
        <v>178206.05129234167</v>
      </c>
      <c r="M237" s="59">
        <f t="shared" si="32"/>
        <v>178206.05</v>
      </c>
      <c r="N237" s="59">
        <f t="shared" si="34"/>
        <v>178206.05</v>
      </c>
      <c r="O237" s="59"/>
      <c r="P237" s="60" t="s">
        <v>34</v>
      </c>
      <c r="Q237" s="61">
        <f t="shared" si="33"/>
        <v>101.36862912400454</v>
      </c>
    </row>
    <row r="238" spans="1:17" ht="12.75">
      <c r="A238" s="53" t="s">
        <v>99</v>
      </c>
      <c r="B238" s="53">
        <f t="shared" si="27"/>
        <v>180</v>
      </c>
      <c r="C238" s="55" t="s">
        <v>281</v>
      </c>
      <c r="D238" s="55"/>
      <c r="E238" s="55" t="s">
        <v>55</v>
      </c>
      <c r="F238" s="62">
        <v>1563</v>
      </c>
      <c r="G238" s="57">
        <f t="shared" si="28"/>
        <v>0.00044784995532435456</v>
      </c>
      <c r="H238" s="63">
        <v>121</v>
      </c>
      <c r="I238" s="57">
        <f t="shared" si="36"/>
        <v>9.483466447712174E-05</v>
      </c>
      <c r="J238" s="58">
        <f t="shared" si="35"/>
        <v>0.0006944444444444445</v>
      </c>
      <c r="K238" s="58">
        <f t="shared" si="30"/>
        <v>0.0012371290642459207</v>
      </c>
      <c r="L238" s="16">
        <f t="shared" si="31"/>
        <v>171964.6513173757</v>
      </c>
      <c r="M238" s="59">
        <f t="shared" si="32"/>
        <v>171964.65</v>
      </c>
      <c r="N238" s="59">
        <f t="shared" si="34"/>
        <v>171964.65</v>
      </c>
      <c r="O238" s="59"/>
      <c r="P238" s="60" t="s">
        <v>34</v>
      </c>
      <c r="Q238" s="61">
        <f t="shared" si="33"/>
        <v>110.0221689059501</v>
      </c>
    </row>
    <row r="239" spans="1:17" ht="12.75">
      <c r="A239" s="53" t="s">
        <v>99</v>
      </c>
      <c r="B239" s="53">
        <f t="shared" si="27"/>
        <v>181</v>
      </c>
      <c r="C239" s="55" t="s">
        <v>282</v>
      </c>
      <c r="D239" s="55"/>
      <c r="E239" s="55" t="s">
        <v>55</v>
      </c>
      <c r="F239" s="63">
        <v>245</v>
      </c>
      <c r="G239" s="57">
        <f t="shared" si="28"/>
        <v>7.02004088640223E-05</v>
      </c>
      <c r="H239" s="63">
        <v>18</v>
      </c>
      <c r="I239" s="57">
        <f t="shared" si="36"/>
        <v>1.4107636037918936E-05</v>
      </c>
      <c r="J239" s="58">
        <f t="shared" si="35"/>
        <v>0.0006944444444444445</v>
      </c>
      <c r="K239" s="58">
        <f t="shared" si="30"/>
        <v>0.0007787524893463857</v>
      </c>
      <c r="L239" s="16">
        <f t="shared" si="31"/>
        <v>108248.93227661565</v>
      </c>
      <c r="M239" s="59">
        <f t="shared" si="32"/>
        <v>108248.93</v>
      </c>
      <c r="N239" s="59">
        <f t="shared" si="34"/>
        <v>108248.93</v>
      </c>
      <c r="O239" s="59"/>
      <c r="P239" s="60" t="s">
        <v>34</v>
      </c>
      <c r="Q239" s="64">
        <f t="shared" si="33"/>
        <v>441.8323673469387</v>
      </c>
    </row>
    <row r="240" spans="1:17" ht="12.75">
      <c r="A240" s="53" t="s">
        <v>99</v>
      </c>
      <c r="B240" s="53">
        <f t="shared" si="27"/>
        <v>182</v>
      </c>
      <c r="C240" s="55" t="s">
        <v>283</v>
      </c>
      <c r="D240" s="55"/>
      <c r="E240" s="55" t="s">
        <v>90</v>
      </c>
      <c r="F240" s="55">
        <v>373</v>
      </c>
      <c r="G240" s="57">
        <f t="shared" si="28"/>
        <v>0.00010687654084196048</v>
      </c>
      <c r="H240" s="55">
        <v>86</v>
      </c>
      <c r="I240" s="57">
        <f t="shared" si="36"/>
        <v>6.740314995894604E-05</v>
      </c>
      <c r="J240" s="58">
        <f t="shared" si="35"/>
        <v>0.0006944444444444445</v>
      </c>
      <c r="K240" s="58">
        <f t="shared" si="30"/>
        <v>0.0008687241352453509</v>
      </c>
      <c r="L240" s="16">
        <f t="shared" si="31"/>
        <v>120755.26097150952</v>
      </c>
      <c r="M240" s="59">
        <f t="shared" si="32"/>
        <v>120755.26</v>
      </c>
      <c r="N240" s="59">
        <f t="shared" si="34"/>
        <v>120755.26</v>
      </c>
      <c r="O240" s="59"/>
      <c r="P240" s="60" t="s">
        <v>34</v>
      </c>
      <c r="Q240" s="61">
        <f t="shared" si="33"/>
        <v>323.74064343163536</v>
      </c>
    </row>
    <row r="241" spans="1:17" ht="12.75">
      <c r="A241" s="53" t="s">
        <v>99</v>
      </c>
      <c r="B241" s="53">
        <f t="shared" si="27"/>
        <v>183</v>
      </c>
      <c r="C241" s="55" t="s">
        <v>284</v>
      </c>
      <c r="D241" s="55"/>
      <c r="E241" s="55" t="s">
        <v>90</v>
      </c>
      <c r="F241" s="56">
        <v>1522</v>
      </c>
      <c r="G241" s="57">
        <f t="shared" si="28"/>
        <v>0.0004361021318001712</v>
      </c>
      <c r="H241" s="55">
        <v>833</v>
      </c>
      <c r="I241" s="57">
        <f t="shared" si="36"/>
        <v>0.0006528700455325819</v>
      </c>
      <c r="J241" s="58">
        <f t="shared" si="35"/>
        <v>0.0006944444444444445</v>
      </c>
      <c r="K241" s="58">
        <f t="shared" si="30"/>
        <v>0.0017834166217771978</v>
      </c>
      <c r="L241" s="16">
        <f t="shared" si="31"/>
        <v>247900.26067689582</v>
      </c>
      <c r="M241" s="59">
        <f t="shared" si="32"/>
        <v>247900.26</v>
      </c>
      <c r="N241" s="59">
        <f t="shared" si="34"/>
        <v>247900.26</v>
      </c>
      <c r="O241" s="59"/>
      <c r="P241" s="60" t="s">
        <v>34</v>
      </c>
      <c r="Q241" s="61">
        <f t="shared" si="33"/>
        <v>162.8779632063075</v>
      </c>
    </row>
    <row r="242" spans="1:17" ht="12.75">
      <c r="A242" s="53" t="s">
        <v>99</v>
      </c>
      <c r="B242" s="53">
        <f t="shared" si="27"/>
        <v>184</v>
      </c>
      <c r="C242" s="55" t="s">
        <v>285</v>
      </c>
      <c r="D242" s="55"/>
      <c r="E242" s="55" t="s">
        <v>90</v>
      </c>
      <c r="F242" s="56">
        <v>2181</v>
      </c>
      <c r="G242" s="57">
        <f t="shared" si="28"/>
        <v>0.0006249269050303374</v>
      </c>
      <c r="H242" s="55">
        <v>948</v>
      </c>
      <c r="I242" s="57">
        <f t="shared" si="36"/>
        <v>0.0007430021646637307</v>
      </c>
      <c r="J242" s="58">
        <f t="shared" si="35"/>
        <v>0.0006944444444444445</v>
      </c>
      <c r="K242" s="58">
        <f t="shared" si="30"/>
        <v>0.0020623735141385127</v>
      </c>
      <c r="L242" s="16">
        <f t="shared" si="31"/>
        <v>286676.1055857957</v>
      </c>
      <c r="M242" s="59">
        <f t="shared" si="32"/>
        <v>286676.11</v>
      </c>
      <c r="N242" s="59">
        <f t="shared" si="34"/>
        <v>286676.11</v>
      </c>
      <c r="O242" s="59"/>
      <c r="P242" s="60" t="s">
        <v>34</v>
      </c>
      <c r="Q242" s="61">
        <f t="shared" si="33"/>
        <v>131.44250802384227</v>
      </c>
    </row>
    <row r="243" spans="1:17" ht="12.75">
      <c r="A243" s="53" t="s">
        <v>99</v>
      </c>
      <c r="B243" s="53">
        <f t="shared" si="27"/>
        <v>185</v>
      </c>
      <c r="C243" s="55" t="s">
        <v>286</v>
      </c>
      <c r="D243" s="55"/>
      <c r="E243" s="55" t="s">
        <v>90</v>
      </c>
      <c r="F243" s="55">
        <v>85</v>
      </c>
      <c r="G243" s="57">
        <f t="shared" si="28"/>
        <v>2.4355243891599577E-05</v>
      </c>
      <c r="H243" s="55">
        <v>6</v>
      </c>
      <c r="I243" s="57">
        <f t="shared" si="36"/>
        <v>4.702545345972979E-06</v>
      </c>
      <c r="J243" s="58">
        <f t="shared" si="35"/>
        <v>0.0006944444444444445</v>
      </c>
      <c r="K243" s="58">
        <f t="shared" si="30"/>
        <v>0.000723502233682017</v>
      </c>
      <c r="L243" s="16">
        <f t="shared" si="31"/>
        <v>100568.98098850141</v>
      </c>
      <c r="M243" s="59">
        <f t="shared" si="32"/>
        <v>100568.98</v>
      </c>
      <c r="N243" s="59">
        <f t="shared" si="34"/>
        <v>100568.98</v>
      </c>
      <c r="O243" s="59"/>
      <c r="P243" s="60" t="s">
        <v>34</v>
      </c>
      <c r="Q243" s="64">
        <f t="shared" si="33"/>
        <v>1183.1644705882352</v>
      </c>
    </row>
    <row r="244" spans="1:17" ht="12.75">
      <c r="A244" s="53" t="s">
        <v>99</v>
      </c>
      <c r="B244" s="53">
        <f t="shared" si="27"/>
        <v>186</v>
      </c>
      <c r="C244" s="55" t="s">
        <v>287</v>
      </c>
      <c r="D244" s="55"/>
      <c r="E244" s="55" t="s">
        <v>90</v>
      </c>
      <c r="F244" s="55">
        <v>849</v>
      </c>
      <c r="G244" s="57">
        <f t="shared" si="28"/>
        <v>0.00024326590663491807</v>
      </c>
      <c r="H244" s="55">
        <v>182</v>
      </c>
      <c r="I244" s="57">
        <f t="shared" si="36"/>
        <v>0.0001426438754945137</v>
      </c>
      <c r="J244" s="58">
        <f t="shared" si="35"/>
        <v>0.0006944444444444445</v>
      </c>
      <c r="K244" s="58">
        <f t="shared" si="30"/>
        <v>0.0010803542265738764</v>
      </c>
      <c r="L244" s="16">
        <f t="shared" si="31"/>
        <v>150172.47855644854</v>
      </c>
      <c r="M244" s="59">
        <f t="shared" si="32"/>
        <v>150172.48</v>
      </c>
      <c r="N244" s="59">
        <f t="shared" si="34"/>
        <v>150172.48</v>
      </c>
      <c r="O244" s="59"/>
      <c r="P244" s="60" t="s">
        <v>34</v>
      </c>
      <c r="Q244" s="61">
        <f t="shared" si="33"/>
        <v>176.8816018845701</v>
      </c>
    </row>
    <row r="245" spans="1:17" ht="12.75">
      <c r="A245" s="53" t="s">
        <v>99</v>
      </c>
      <c r="B245" s="53">
        <f t="shared" si="27"/>
        <v>187</v>
      </c>
      <c r="C245" s="55" t="s">
        <v>288</v>
      </c>
      <c r="D245" s="55"/>
      <c r="E245" s="55" t="s">
        <v>90</v>
      </c>
      <c r="F245" s="55">
        <v>338</v>
      </c>
      <c r="G245" s="57">
        <f t="shared" si="28"/>
        <v>9.684791100424302E-05</v>
      </c>
      <c r="H245" s="55">
        <v>103</v>
      </c>
      <c r="I245" s="57">
        <f t="shared" si="36"/>
        <v>8.07270284392028E-05</v>
      </c>
      <c r="J245" s="58">
        <f t="shared" si="35"/>
        <v>0.0006944444444444445</v>
      </c>
      <c r="K245" s="58">
        <f t="shared" si="30"/>
        <v>0.0008720193838878904</v>
      </c>
      <c r="L245" s="16">
        <f t="shared" si="31"/>
        <v>121213.31041856842</v>
      </c>
      <c r="M245" s="59">
        <f t="shared" si="32"/>
        <v>121213.31</v>
      </c>
      <c r="N245" s="59">
        <f t="shared" si="34"/>
        <v>121213.31</v>
      </c>
      <c r="O245" s="59"/>
      <c r="P245" s="60" t="s">
        <v>34</v>
      </c>
      <c r="Q245" s="61">
        <f t="shared" si="33"/>
        <v>358.61926035502955</v>
      </c>
    </row>
    <row r="246" spans="1:17" ht="12.75">
      <c r="A246" s="53" t="s">
        <v>99</v>
      </c>
      <c r="B246" s="53">
        <f t="shared" si="27"/>
        <v>188</v>
      </c>
      <c r="C246" s="55" t="s">
        <v>289</v>
      </c>
      <c r="D246" s="55"/>
      <c r="E246" s="55" t="s">
        <v>90</v>
      </c>
      <c r="F246" s="56">
        <v>1502</v>
      </c>
      <c r="G246" s="57">
        <f t="shared" si="28"/>
        <v>0.00043037148617861834</v>
      </c>
      <c r="H246" s="55">
        <v>493</v>
      </c>
      <c r="I246" s="57">
        <f t="shared" si="36"/>
        <v>0.00038639247592744643</v>
      </c>
      <c r="J246" s="58">
        <f t="shared" si="35"/>
        <v>0.0006944444444444445</v>
      </c>
      <c r="K246" s="58">
        <f t="shared" si="30"/>
        <v>0.0015112084065505094</v>
      </c>
      <c r="L246" s="16">
        <f t="shared" si="31"/>
        <v>210062.50213574045</v>
      </c>
      <c r="M246" s="59">
        <f t="shared" si="32"/>
        <v>210062.5</v>
      </c>
      <c r="N246" s="59">
        <f t="shared" si="34"/>
        <v>210062.5</v>
      </c>
      <c r="O246" s="59"/>
      <c r="P246" s="60" t="s">
        <v>34</v>
      </c>
      <c r="Q246" s="61">
        <f t="shared" si="33"/>
        <v>139.8551930758988</v>
      </c>
    </row>
    <row r="247" spans="1:17" ht="12.75">
      <c r="A247" s="53" t="s">
        <v>99</v>
      </c>
      <c r="B247" s="53">
        <f t="shared" si="27"/>
        <v>189</v>
      </c>
      <c r="C247" s="55" t="s">
        <v>290</v>
      </c>
      <c r="D247" s="55"/>
      <c r="E247" s="55" t="s">
        <v>90</v>
      </c>
      <c r="F247" s="55">
        <v>819</v>
      </c>
      <c r="G247" s="57">
        <f t="shared" si="28"/>
        <v>0.00023466993820258882</v>
      </c>
      <c r="H247" s="55">
        <v>194</v>
      </c>
      <c r="I247" s="57">
        <f aca="true" t="shared" si="37" ref="I247:I278">+H247/$H$371*0.21</f>
        <v>0.00015204896618645965</v>
      </c>
      <c r="J247" s="58">
        <f t="shared" si="35"/>
        <v>0.0006944444444444445</v>
      </c>
      <c r="K247" s="58">
        <f t="shared" si="30"/>
        <v>0.001081163348833493</v>
      </c>
      <c r="L247" s="16">
        <f t="shared" si="31"/>
        <v>150284.948977902</v>
      </c>
      <c r="M247" s="59">
        <f t="shared" si="32"/>
        <v>150284.95</v>
      </c>
      <c r="N247" s="59">
        <f t="shared" si="34"/>
        <v>150284.95</v>
      </c>
      <c r="O247" s="59"/>
      <c r="P247" s="60" t="s">
        <v>34</v>
      </c>
      <c r="Q247" s="61">
        <f t="shared" si="33"/>
        <v>183.49810744810748</v>
      </c>
    </row>
    <row r="248" spans="1:17" ht="12.75">
      <c r="A248" s="53" t="s">
        <v>99</v>
      </c>
      <c r="B248" s="53">
        <f t="shared" si="27"/>
        <v>190</v>
      </c>
      <c r="C248" s="55" t="s">
        <v>291</v>
      </c>
      <c r="D248" s="55"/>
      <c r="E248" s="55" t="s">
        <v>90</v>
      </c>
      <c r="F248" s="56">
        <v>1387</v>
      </c>
      <c r="G248" s="57">
        <f t="shared" si="28"/>
        <v>0.0003974202738546895</v>
      </c>
      <c r="H248" s="55">
        <v>712</v>
      </c>
      <c r="I248" s="57">
        <f t="shared" si="37"/>
        <v>0.0005580353810554602</v>
      </c>
      <c r="J248" s="58">
        <f t="shared" si="35"/>
        <v>0.0006944444444444445</v>
      </c>
      <c r="K248" s="58">
        <f t="shared" si="30"/>
        <v>0.0016499000993545941</v>
      </c>
      <c r="L248" s="16">
        <f t="shared" si="31"/>
        <v>229341.06351058665</v>
      </c>
      <c r="M248" s="59">
        <f t="shared" si="32"/>
        <v>229341.06</v>
      </c>
      <c r="N248" s="59">
        <f t="shared" si="34"/>
        <v>229341.06</v>
      </c>
      <c r="O248" s="59"/>
      <c r="P248" s="60" t="s">
        <v>34</v>
      </c>
      <c r="Q248" s="61">
        <f t="shared" si="33"/>
        <v>165.35043979812545</v>
      </c>
    </row>
    <row r="249" spans="1:17" ht="12.75">
      <c r="A249" s="53" t="s">
        <v>99</v>
      </c>
      <c r="B249" s="53">
        <f t="shared" si="27"/>
        <v>191</v>
      </c>
      <c r="C249" s="55" t="s">
        <v>292</v>
      </c>
      <c r="D249" s="55"/>
      <c r="E249" s="55" t="s">
        <v>90</v>
      </c>
      <c r="F249" s="56">
        <v>4943</v>
      </c>
      <c r="G249" s="57">
        <f t="shared" si="28"/>
        <v>0.0014163290653667847</v>
      </c>
      <c r="H249" s="56">
        <v>1691</v>
      </c>
      <c r="I249" s="57">
        <f t="shared" si="37"/>
        <v>0.0013253340300067179</v>
      </c>
      <c r="J249" s="58">
        <f t="shared" si="35"/>
        <v>0.0006944444444444445</v>
      </c>
      <c r="K249" s="58">
        <f t="shared" si="30"/>
        <v>0.003436107539817947</v>
      </c>
      <c r="L249" s="16">
        <f t="shared" si="31"/>
        <v>477629.2563573141</v>
      </c>
      <c r="M249" s="59">
        <f t="shared" si="32"/>
        <v>477629.26</v>
      </c>
      <c r="N249" s="59">
        <f t="shared" si="34"/>
        <v>477629.26</v>
      </c>
      <c r="O249" s="59"/>
      <c r="P249" s="60" t="s">
        <v>34</v>
      </c>
      <c r="Q249" s="61">
        <f t="shared" si="33"/>
        <v>96.62740441027717</v>
      </c>
    </row>
    <row r="250" spans="1:17" ht="12.75">
      <c r="A250" s="53" t="s">
        <v>99</v>
      </c>
      <c r="B250" s="53">
        <f t="shared" si="27"/>
        <v>192</v>
      </c>
      <c r="C250" s="55" t="s">
        <v>293</v>
      </c>
      <c r="D250" s="55"/>
      <c r="E250" s="55" t="s">
        <v>36</v>
      </c>
      <c r="F250" s="56">
        <v>4848</v>
      </c>
      <c r="G250" s="57">
        <f t="shared" si="28"/>
        <v>0.0013891084986644086</v>
      </c>
      <c r="H250" s="55">
        <v>571</v>
      </c>
      <c r="I250" s="57">
        <f t="shared" si="37"/>
        <v>0.0004475255654250952</v>
      </c>
      <c r="J250" s="58">
        <f t="shared" si="35"/>
        <v>0.0006944444444444445</v>
      </c>
      <c r="K250" s="58">
        <f t="shared" si="30"/>
        <v>0.0025310785085339484</v>
      </c>
      <c r="L250" s="16">
        <f t="shared" si="31"/>
        <v>351827.50592174445</v>
      </c>
      <c r="M250" s="59">
        <f t="shared" si="32"/>
        <v>351827.51</v>
      </c>
      <c r="N250" s="59">
        <f t="shared" si="34"/>
        <v>351827.51</v>
      </c>
      <c r="O250" s="59"/>
      <c r="P250" s="60" t="s">
        <v>34</v>
      </c>
      <c r="Q250" s="61">
        <f t="shared" si="33"/>
        <v>72.57168110561057</v>
      </c>
    </row>
    <row r="251" spans="1:17" ht="12.75">
      <c r="A251" s="53" t="s">
        <v>99</v>
      </c>
      <c r="B251" s="53">
        <f t="shared" si="27"/>
        <v>193</v>
      </c>
      <c r="C251" s="55" t="s">
        <v>294</v>
      </c>
      <c r="D251" s="55"/>
      <c r="E251" s="55" t="s">
        <v>36</v>
      </c>
      <c r="F251" s="55">
        <v>429</v>
      </c>
      <c r="G251" s="57">
        <f t="shared" si="28"/>
        <v>0.00012292234858230842</v>
      </c>
      <c r="H251" s="55">
        <v>51</v>
      </c>
      <c r="I251" s="57">
        <f t="shared" si="37"/>
        <v>3.9971635440770316E-05</v>
      </c>
      <c r="J251" s="58">
        <f t="shared" si="35"/>
        <v>0.0006944444444444445</v>
      </c>
      <c r="K251" s="58">
        <f t="shared" si="30"/>
        <v>0.0008573384284675232</v>
      </c>
      <c r="L251" s="16">
        <f t="shared" si="31"/>
        <v>119172.61357227113</v>
      </c>
      <c r="M251" s="59">
        <f t="shared" si="32"/>
        <v>119172.61</v>
      </c>
      <c r="N251" s="59">
        <f t="shared" si="34"/>
        <v>119172.61</v>
      </c>
      <c r="O251" s="59"/>
      <c r="P251" s="60" t="s">
        <v>34</v>
      </c>
      <c r="Q251" s="61">
        <f t="shared" si="33"/>
        <v>277.79163170163173</v>
      </c>
    </row>
    <row r="252" spans="1:17" ht="12.75">
      <c r="A252" s="53" t="s">
        <v>99</v>
      </c>
      <c r="B252" s="53">
        <f aca="true" t="shared" si="38" ref="B252:B315">+B251+1</f>
        <v>194</v>
      </c>
      <c r="C252" s="55" t="s">
        <v>295</v>
      </c>
      <c r="D252" s="55"/>
      <c r="E252" s="55" t="s">
        <v>36</v>
      </c>
      <c r="F252" s="56">
        <v>5487</v>
      </c>
      <c r="G252" s="57">
        <f t="shared" si="28"/>
        <v>0.001572202626273022</v>
      </c>
      <c r="H252" s="55">
        <v>794</v>
      </c>
      <c r="I252" s="57">
        <f t="shared" si="37"/>
        <v>0.0006223035007837575</v>
      </c>
      <c r="J252" s="58">
        <f t="shared" si="35"/>
        <v>0.0006944444444444445</v>
      </c>
      <c r="K252" s="58">
        <f t="shared" si="30"/>
        <v>0.002888950571501224</v>
      </c>
      <c r="L252" s="16">
        <f t="shared" si="31"/>
        <v>401572.7962903846</v>
      </c>
      <c r="M252" s="59">
        <f t="shared" si="32"/>
        <v>401572.8</v>
      </c>
      <c r="N252" s="59">
        <f t="shared" si="34"/>
        <v>401572.8</v>
      </c>
      <c r="O252" s="59"/>
      <c r="P252" s="60" t="s">
        <v>34</v>
      </c>
      <c r="Q252" s="61">
        <f t="shared" si="33"/>
        <v>73.18622197922362</v>
      </c>
    </row>
    <row r="253" spans="1:17" ht="12.75">
      <c r="A253" s="53" t="s">
        <v>99</v>
      </c>
      <c r="B253" s="53">
        <f t="shared" si="38"/>
        <v>195</v>
      </c>
      <c r="C253" s="55" t="s">
        <v>296</v>
      </c>
      <c r="D253" s="55"/>
      <c r="E253" s="55" t="s">
        <v>36</v>
      </c>
      <c r="F253" s="56">
        <v>3301</v>
      </c>
      <c r="G253" s="57">
        <f t="shared" si="28"/>
        <v>0.0009458430598372965</v>
      </c>
      <c r="H253" s="55">
        <v>631</v>
      </c>
      <c r="I253" s="57">
        <f t="shared" si="37"/>
        <v>0.000494551018884825</v>
      </c>
      <c r="J253" s="58">
        <f t="shared" si="35"/>
        <v>0.0006944444444444445</v>
      </c>
      <c r="K253" s="58">
        <f t="shared" si="30"/>
        <v>0.002134838523166566</v>
      </c>
      <c r="L253" s="16">
        <f t="shared" si="31"/>
        <v>296748.9592357222</v>
      </c>
      <c r="M253" s="59">
        <f t="shared" si="32"/>
        <v>296748.96</v>
      </c>
      <c r="N253" s="59">
        <f t="shared" si="34"/>
        <v>296748.96</v>
      </c>
      <c r="O253" s="59"/>
      <c r="P253" s="60" t="s">
        <v>34</v>
      </c>
      <c r="Q253" s="61">
        <f t="shared" si="33"/>
        <v>89.8966858527719</v>
      </c>
    </row>
    <row r="254" spans="1:17" ht="12.75">
      <c r="A254" s="53" t="s">
        <v>99</v>
      </c>
      <c r="B254" s="53">
        <f t="shared" si="38"/>
        <v>196</v>
      </c>
      <c r="C254" s="55" t="s">
        <v>297</v>
      </c>
      <c r="D254" s="55"/>
      <c r="E254" s="55" t="s">
        <v>36</v>
      </c>
      <c r="F254" s="55">
        <v>359</v>
      </c>
      <c r="G254" s="57">
        <f t="shared" si="28"/>
        <v>0.00010286508890687349</v>
      </c>
      <c r="H254" s="55">
        <v>15</v>
      </c>
      <c r="I254" s="57">
        <f t="shared" si="37"/>
        <v>1.1756363364932446E-05</v>
      </c>
      <c r="J254" s="58">
        <f t="shared" si="35"/>
        <v>0.0006944444444444445</v>
      </c>
      <c r="K254" s="58">
        <f t="shared" si="30"/>
        <v>0.0008090658967162504</v>
      </c>
      <c r="L254" s="16">
        <f t="shared" si="31"/>
        <v>112462.58684124895</v>
      </c>
      <c r="M254" s="59">
        <f t="shared" si="32"/>
        <v>112462.59</v>
      </c>
      <c r="N254" s="59">
        <f t="shared" si="34"/>
        <v>112462.59</v>
      </c>
      <c r="O254" s="59"/>
      <c r="P254" s="60" t="s">
        <v>34</v>
      </c>
      <c r="Q254" s="61">
        <f t="shared" si="33"/>
        <v>313.26626740947074</v>
      </c>
    </row>
    <row r="255" spans="1:17" ht="12.75">
      <c r="A255" s="53" t="s">
        <v>99</v>
      </c>
      <c r="B255" s="53">
        <f t="shared" si="38"/>
        <v>197</v>
      </c>
      <c r="C255" s="55" t="s">
        <v>298</v>
      </c>
      <c r="D255" s="55"/>
      <c r="E255" s="55" t="s">
        <v>36</v>
      </c>
      <c r="F255" s="55">
        <v>926</v>
      </c>
      <c r="G255" s="57">
        <f t="shared" si="28"/>
        <v>0.00026532889227789654</v>
      </c>
      <c r="H255" s="55">
        <v>202</v>
      </c>
      <c r="I255" s="57">
        <f t="shared" si="37"/>
        <v>0.00015831902664775697</v>
      </c>
      <c r="J255" s="58">
        <f t="shared" si="35"/>
        <v>0.0006944444444444445</v>
      </c>
      <c r="K255" s="58">
        <f t="shared" si="30"/>
        <v>0.0011180923633700981</v>
      </c>
      <c r="L255" s="16">
        <f t="shared" si="31"/>
        <v>155418.19278553376</v>
      </c>
      <c r="M255" s="59">
        <f t="shared" si="32"/>
        <v>155418.19</v>
      </c>
      <c r="N255" s="59">
        <f t="shared" si="34"/>
        <v>155418.19</v>
      </c>
      <c r="O255" s="59"/>
      <c r="P255" s="60" t="s">
        <v>34</v>
      </c>
      <c r="Q255" s="61">
        <f t="shared" si="33"/>
        <v>167.8382181425486</v>
      </c>
    </row>
    <row r="256" spans="1:17" ht="12.75">
      <c r="A256" s="53" t="s">
        <v>99</v>
      </c>
      <c r="B256" s="53">
        <f t="shared" si="38"/>
        <v>198</v>
      </c>
      <c r="C256" s="55" t="s">
        <v>299</v>
      </c>
      <c r="D256" s="55"/>
      <c r="E256" s="55" t="s">
        <v>36</v>
      </c>
      <c r="F256" s="56">
        <v>2422</v>
      </c>
      <c r="G256" s="57">
        <f t="shared" si="28"/>
        <v>0.0006939811847700491</v>
      </c>
      <c r="H256" s="55">
        <v>329</v>
      </c>
      <c r="I256" s="57">
        <f t="shared" si="37"/>
        <v>0.0002578562364708517</v>
      </c>
      <c r="J256" s="58">
        <f t="shared" si="35"/>
        <v>0.0006944444444444445</v>
      </c>
      <c r="K256" s="58">
        <f t="shared" si="30"/>
        <v>0.0016462818656853453</v>
      </c>
      <c r="L256" s="16">
        <f t="shared" si="31"/>
        <v>228838.11817586006</v>
      </c>
      <c r="M256" s="59">
        <f t="shared" si="32"/>
        <v>228838.12</v>
      </c>
      <c r="N256" s="59">
        <f t="shared" si="34"/>
        <v>228838.12</v>
      </c>
      <c r="O256" s="59"/>
      <c r="P256" s="60" t="s">
        <v>34</v>
      </c>
      <c r="Q256" s="61">
        <f t="shared" si="33"/>
        <v>94.48312138728323</v>
      </c>
    </row>
    <row r="257" spans="1:17" ht="12.75">
      <c r="A257" s="53" t="s">
        <v>99</v>
      </c>
      <c r="B257" s="53">
        <f t="shared" si="38"/>
        <v>199</v>
      </c>
      <c r="C257" s="55" t="s">
        <v>300</v>
      </c>
      <c r="D257" s="55"/>
      <c r="E257" s="55" t="s">
        <v>36</v>
      </c>
      <c r="F257" s="55">
        <v>837</v>
      </c>
      <c r="G257" s="57">
        <f t="shared" si="28"/>
        <v>0.0002398275192619864</v>
      </c>
      <c r="H257" s="55">
        <v>116</v>
      </c>
      <c r="I257" s="57">
        <f t="shared" si="37"/>
        <v>9.091587668881092E-05</v>
      </c>
      <c r="J257" s="58">
        <f t="shared" si="35"/>
        <v>0.0006944444444444445</v>
      </c>
      <c r="K257" s="58">
        <f t="shared" si="30"/>
        <v>0.0010251878403952418</v>
      </c>
      <c r="L257" s="16">
        <f t="shared" si="31"/>
        <v>142504.1853784598</v>
      </c>
      <c r="M257" s="59">
        <f t="shared" si="32"/>
        <v>142504.19</v>
      </c>
      <c r="N257" s="59">
        <f t="shared" si="34"/>
        <v>142504.19</v>
      </c>
      <c r="O257" s="59"/>
      <c r="P257" s="60" t="s">
        <v>34</v>
      </c>
      <c r="Q257" s="61">
        <f t="shared" si="33"/>
        <v>170.25590203106333</v>
      </c>
    </row>
    <row r="258" spans="1:17" ht="12.75">
      <c r="A258" s="53" t="s">
        <v>99</v>
      </c>
      <c r="B258" s="53">
        <f t="shared" si="38"/>
        <v>200</v>
      </c>
      <c r="C258" s="55" t="s">
        <v>301</v>
      </c>
      <c r="D258" s="55"/>
      <c r="E258" s="55" t="s">
        <v>36</v>
      </c>
      <c r="F258" s="56">
        <v>4800</v>
      </c>
      <c r="G258" s="57">
        <f t="shared" si="28"/>
        <v>0.001375354949172682</v>
      </c>
      <c r="H258" s="55">
        <v>861</v>
      </c>
      <c r="I258" s="57">
        <f t="shared" si="37"/>
        <v>0.0006748152571471224</v>
      </c>
      <c r="J258" s="58">
        <f t="shared" si="35"/>
        <v>0.0006944444444444445</v>
      </c>
      <c r="K258" s="58">
        <f t="shared" si="30"/>
        <v>0.002744614650764249</v>
      </c>
      <c r="L258" s="16">
        <f t="shared" si="31"/>
        <v>381509.67030018294</v>
      </c>
      <c r="M258" s="59">
        <f t="shared" si="32"/>
        <v>381509.67</v>
      </c>
      <c r="N258" s="59">
        <f t="shared" si="34"/>
        <v>381509.67</v>
      </c>
      <c r="O258" s="59"/>
      <c r="P258" s="60" t="s">
        <v>34</v>
      </c>
      <c r="Q258" s="61">
        <f t="shared" si="33"/>
        <v>79.48118124999999</v>
      </c>
    </row>
    <row r="259" spans="1:17" ht="12.75">
      <c r="A259" s="53" t="s">
        <v>99</v>
      </c>
      <c r="B259" s="53">
        <f t="shared" si="38"/>
        <v>201</v>
      </c>
      <c r="C259" s="55" t="s">
        <v>302</v>
      </c>
      <c r="D259" s="55"/>
      <c r="E259" s="55" t="s">
        <v>36</v>
      </c>
      <c r="F259" s="56">
        <v>3191</v>
      </c>
      <c r="G259" s="57">
        <f t="shared" si="28"/>
        <v>0.0009143245089187559</v>
      </c>
      <c r="H259" s="55">
        <v>697</v>
      </c>
      <c r="I259" s="57">
        <f t="shared" si="37"/>
        <v>0.0005462790176905276</v>
      </c>
      <c r="J259" s="58">
        <f t="shared" si="35"/>
        <v>0.0006944444444444445</v>
      </c>
      <c r="K259" s="58">
        <f t="shared" si="30"/>
        <v>0.002155047971053728</v>
      </c>
      <c r="L259" s="16">
        <f t="shared" si="31"/>
        <v>299558.1331203814</v>
      </c>
      <c r="M259" s="59">
        <f t="shared" si="32"/>
        <v>299558.13</v>
      </c>
      <c r="N259" s="59">
        <f t="shared" si="34"/>
        <v>299558.13</v>
      </c>
      <c r="O259" s="59"/>
      <c r="P259" s="60" t="s">
        <v>34</v>
      </c>
      <c r="Q259" s="61">
        <f t="shared" si="33"/>
        <v>93.87594171106237</v>
      </c>
    </row>
    <row r="260" spans="1:17" ht="12.75">
      <c r="A260" s="53" t="s">
        <v>99</v>
      </c>
      <c r="B260" s="53">
        <f t="shared" si="38"/>
        <v>202</v>
      </c>
      <c r="C260" s="55" t="s">
        <v>303</v>
      </c>
      <c r="D260" s="55"/>
      <c r="E260" s="55" t="s">
        <v>36</v>
      </c>
      <c r="F260" s="56">
        <v>2603</v>
      </c>
      <c r="G260" s="57">
        <f t="shared" si="28"/>
        <v>0.0007458435276451024</v>
      </c>
      <c r="H260" s="55">
        <v>500</v>
      </c>
      <c r="I260" s="57">
        <f t="shared" si="37"/>
        <v>0.00039187877883108157</v>
      </c>
      <c r="J260" s="58">
        <f t="shared" si="35"/>
        <v>0.0006944444444444445</v>
      </c>
      <c r="K260" s="58">
        <f t="shared" si="30"/>
        <v>0.0018321667509206283</v>
      </c>
      <c r="L260" s="16">
        <f t="shared" si="31"/>
        <v>254676.6748782201</v>
      </c>
      <c r="M260" s="59">
        <f t="shared" si="32"/>
        <v>254676.67</v>
      </c>
      <c r="N260" s="59">
        <f t="shared" si="34"/>
        <v>254676.67</v>
      </c>
      <c r="O260" s="59"/>
      <c r="P260" s="60" t="s">
        <v>34</v>
      </c>
      <c r="Q260" s="61">
        <f t="shared" si="33"/>
        <v>97.83967345370726</v>
      </c>
    </row>
    <row r="261" spans="1:17" ht="12.75">
      <c r="A261" s="53" t="s">
        <v>99</v>
      </c>
      <c r="B261" s="53">
        <f t="shared" si="38"/>
        <v>203</v>
      </c>
      <c r="C261" s="55" t="s">
        <v>304</v>
      </c>
      <c r="D261" s="55"/>
      <c r="E261" s="55" t="s">
        <v>36</v>
      </c>
      <c r="F261" s="56">
        <v>1114</v>
      </c>
      <c r="G261" s="57">
        <f t="shared" si="28"/>
        <v>0.00031919696112049325</v>
      </c>
      <c r="H261" s="55">
        <v>195</v>
      </c>
      <c r="I261" s="57">
        <f t="shared" si="37"/>
        <v>0.0001528327237441218</v>
      </c>
      <c r="J261" s="58">
        <f t="shared" si="35"/>
        <v>0.0006944444444444445</v>
      </c>
      <c r="K261" s="58">
        <f t="shared" si="30"/>
        <v>0.0011664741293090596</v>
      </c>
      <c r="L261" s="16">
        <f t="shared" si="31"/>
        <v>162143.40339634722</v>
      </c>
      <c r="M261" s="59">
        <f t="shared" si="32"/>
        <v>162143.4</v>
      </c>
      <c r="N261" s="59">
        <f t="shared" si="34"/>
        <v>162143.4</v>
      </c>
      <c r="O261" s="59"/>
      <c r="P261" s="60" t="s">
        <v>34</v>
      </c>
      <c r="Q261" s="61">
        <f t="shared" si="33"/>
        <v>145.55062836624776</v>
      </c>
    </row>
    <row r="262" spans="1:17" ht="12.75">
      <c r="A262" s="53" t="s">
        <v>99</v>
      </c>
      <c r="B262" s="53">
        <f t="shared" si="38"/>
        <v>204</v>
      </c>
      <c r="C262" s="55" t="s">
        <v>305</v>
      </c>
      <c r="D262" s="55"/>
      <c r="E262" s="55" t="s">
        <v>36</v>
      </c>
      <c r="F262" s="56">
        <v>5160</v>
      </c>
      <c r="G262" s="57">
        <f t="shared" si="28"/>
        <v>0.001478506570360633</v>
      </c>
      <c r="H262" s="55">
        <v>923</v>
      </c>
      <c r="I262" s="57">
        <f t="shared" si="37"/>
        <v>0.0007234082257221766</v>
      </c>
      <c r="J262" s="58">
        <f t="shared" si="35"/>
        <v>0.0006944444444444445</v>
      </c>
      <c r="K262" s="58">
        <f t="shared" si="30"/>
        <v>0.002896359240527254</v>
      </c>
      <c r="L262" s="16">
        <f t="shared" si="31"/>
        <v>402602.6235110099</v>
      </c>
      <c r="M262" s="59">
        <f t="shared" si="32"/>
        <v>402602.62</v>
      </c>
      <c r="N262" s="59">
        <f t="shared" si="34"/>
        <v>402602.62</v>
      </c>
      <c r="O262" s="59"/>
      <c r="P262" s="60" t="s">
        <v>34</v>
      </c>
      <c r="Q262" s="61">
        <f t="shared" si="33"/>
        <v>78.02376356589147</v>
      </c>
    </row>
    <row r="263" spans="1:17" ht="12.75">
      <c r="A263" s="53" t="s">
        <v>99</v>
      </c>
      <c r="B263" s="53">
        <f t="shared" si="38"/>
        <v>205</v>
      </c>
      <c r="C263" s="55" t="s">
        <v>306</v>
      </c>
      <c r="D263" s="55"/>
      <c r="E263" s="55" t="s">
        <v>36</v>
      </c>
      <c r="F263" s="55">
        <v>511</v>
      </c>
      <c r="G263" s="57">
        <f t="shared" si="28"/>
        <v>0.0001464179956306751</v>
      </c>
      <c r="H263" s="55">
        <v>48</v>
      </c>
      <c r="I263" s="57">
        <f t="shared" si="37"/>
        <v>3.762036276778383E-05</v>
      </c>
      <c r="J263" s="58">
        <f t="shared" si="35"/>
        <v>0.0006944444444444445</v>
      </c>
      <c r="K263" s="58">
        <f t="shared" si="30"/>
        <v>0.0008784828028429034</v>
      </c>
      <c r="L263" s="16">
        <f t="shared" si="31"/>
        <v>122111.7450435721</v>
      </c>
      <c r="M263" s="59">
        <f t="shared" si="32"/>
        <v>122111.75</v>
      </c>
      <c r="N263" s="59">
        <f t="shared" si="34"/>
        <v>122111.75</v>
      </c>
      <c r="O263" s="59"/>
      <c r="P263" s="60" t="s">
        <v>34</v>
      </c>
      <c r="Q263" s="61">
        <f t="shared" si="33"/>
        <v>238.96624266144815</v>
      </c>
    </row>
    <row r="264" spans="1:17" ht="12.75">
      <c r="A264" s="53" t="s">
        <v>99</v>
      </c>
      <c r="B264" s="53">
        <f t="shared" si="38"/>
        <v>206</v>
      </c>
      <c r="C264" s="55" t="s">
        <v>307</v>
      </c>
      <c r="D264" s="55"/>
      <c r="E264" s="55" t="s">
        <v>36</v>
      </c>
      <c r="F264" s="56">
        <v>2772</v>
      </c>
      <c r="G264" s="57">
        <f t="shared" si="28"/>
        <v>0.0007942674831472238</v>
      </c>
      <c r="H264" s="55">
        <v>443</v>
      </c>
      <c r="I264" s="57">
        <f t="shared" si="37"/>
        <v>0.00034720459804433827</v>
      </c>
      <c r="J264" s="58">
        <f t="shared" si="35"/>
        <v>0.0006944444444444445</v>
      </c>
      <c r="K264" s="58">
        <f t="shared" si="30"/>
        <v>0.0018359165256360064</v>
      </c>
      <c r="L264" s="16">
        <f t="shared" si="31"/>
        <v>255197.9048129818</v>
      </c>
      <c r="M264" s="59">
        <f t="shared" si="32"/>
        <v>255197.9</v>
      </c>
      <c r="N264" s="59">
        <f t="shared" si="34"/>
        <v>255197.9</v>
      </c>
      <c r="O264" s="59"/>
      <c r="P264" s="60" t="s">
        <v>34</v>
      </c>
      <c r="Q264" s="61">
        <f t="shared" si="33"/>
        <v>92.06273448773449</v>
      </c>
    </row>
    <row r="265" spans="1:17" ht="12.75">
      <c r="A265" s="53" t="s">
        <v>99</v>
      </c>
      <c r="B265" s="53">
        <f t="shared" si="38"/>
        <v>207</v>
      </c>
      <c r="C265" s="55" t="s">
        <v>308</v>
      </c>
      <c r="D265" s="55"/>
      <c r="E265" s="55" t="s">
        <v>36</v>
      </c>
      <c r="F265" s="55">
        <v>957</v>
      </c>
      <c r="G265" s="57">
        <f t="shared" si="28"/>
        <v>0.00027421139299130346</v>
      </c>
      <c r="H265" s="55">
        <v>87</v>
      </c>
      <c r="I265" s="57">
        <f t="shared" si="37"/>
        <v>6.81869075166082E-05</v>
      </c>
      <c r="J265" s="58">
        <f t="shared" si="35"/>
        <v>0.0006944444444444445</v>
      </c>
      <c r="K265" s="58">
        <f t="shared" si="30"/>
        <v>0.0010368427449523562</v>
      </c>
      <c r="L265" s="16">
        <f t="shared" si="31"/>
        <v>144124.25207661235</v>
      </c>
      <c r="M265" s="59">
        <f t="shared" si="32"/>
        <v>144124.25</v>
      </c>
      <c r="N265" s="59">
        <f t="shared" si="34"/>
        <v>144124.25</v>
      </c>
      <c r="O265" s="59"/>
      <c r="P265" s="60" t="s">
        <v>34</v>
      </c>
      <c r="Q265" s="61">
        <f t="shared" si="33"/>
        <v>150.60005224660398</v>
      </c>
    </row>
    <row r="266" spans="1:17" ht="12.75">
      <c r="A266" s="53" t="s">
        <v>99</v>
      </c>
      <c r="B266" s="53">
        <f t="shared" si="38"/>
        <v>208</v>
      </c>
      <c r="C266" s="55" t="s">
        <v>309</v>
      </c>
      <c r="D266" s="55"/>
      <c r="E266" s="55" t="s">
        <v>36</v>
      </c>
      <c r="F266" s="56">
        <v>1172</v>
      </c>
      <c r="G266" s="57">
        <f t="shared" si="28"/>
        <v>0.00033581583342299646</v>
      </c>
      <c r="H266" s="55">
        <v>115</v>
      </c>
      <c r="I266" s="57">
        <f t="shared" si="37"/>
        <v>9.013211913114876E-05</v>
      </c>
      <c r="J266" s="58">
        <f t="shared" si="35"/>
        <v>0.0006944444444444445</v>
      </c>
      <c r="K266" s="58">
        <f t="shared" si="30"/>
        <v>0.0011203923969985898</v>
      </c>
      <c r="L266" s="16">
        <f t="shared" si="31"/>
        <v>155737.90435999498</v>
      </c>
      <c r="M266" s="59">
        <f t="shared" si="32"/>
        <v>155737.9</v>
      </c>
      <c r="N266" s="59">
        <f t="shared" si="34"/>
        <v>155737.9</v>
      </c>
      <c r="O266" s="59"/>
      <c r="P266" s="60" t="s">
        <v>34</v>
      </c>
      <c r="Q266" s="61">
        <f t="shared" si="33"/>
        <v>132.88216723549488</v>
      </c>
    </row>
    <row r="267" spans="1:17" ht="12.75">
      <c r="A267" s="53" t="s">
        <v>99</v>
      </c>
      <c r="B267" s="53">
        <f t="shared" si="38"/>
        <v>209</v>
      </c>
      <c r="C267" s="55" t="s">
        <v>310</v>
      </c>
      <c r="D267" s="55"/>
      <c r="E267" s="55" t="s">
        <v>36</v>
      </c>
      <c r="F267" s="56">
        <v>4652</v>
      </c>
      <c r="G267" s="57">
        <f aca="true" t="shared" si="39" ref="G267:G330">+F267/$F$371*0.49</f>
        <v>0.0013329481715731908</v>
      </c>
      <c r="H267" s="55">
        <v>478</v>
      </c>
      <c r="I267" s="57">
        <f t="shared" si="37"/>
        <v>0.00037463611256251397</v>
      </c>
      <c r="J267" s="58">
        <f t="shared" si="35"/>
        <v>0.0006944444444444445</v>
      </c>
      <c r="K267" s="58">
        <f aca="true" t="shared" si="40" ref="K267:K330">+G267+I267+J267</f>
        <v>0.0024020287285801494</v>
      </c>
      <c r="L267" s="16">
        <f aca="true" t="shared" si="41" ref="L267:L330">+K267*$N$3</f>
        <v>333889.1993588265</v>
      </c>
      <c r="M267" s="59">
        <f aca="true" t="shared" si="42" ref="M267:M330">ROUND(L267,2)</f>
        <v>333889.2</v>
      </c>
      <c r="N267" s="59">
        <f t="shared" si="34"/>
        <v>333889.2</v>
      </c>
      <c r="O267" s="59"/>
      <c r="P267" s="60" t="s">
        <v>34</v>
      </c>
      <c r="Q267" s="61">
        <f aca="true" t="shared" si="43" ref="Q267:Q330">+M267/F267</f>
        <v>71.77325881341359</v>
      </c>
    </row>
    <row r="268" spans="1:17" ht="12.75">
      <c r="A268" s="53" t="s">
        <v>99</v>
      </c>
      <c r="B268" s="53">
        <f t="shared" si="38"/>
        <v>210</v>
      </c>
      <c r="C268" s="55" t="s">
        <v>311</v>
      </c>
      <c r="D268" s="55"/>
      <c r="E268" s="55" t="s">
        <v>49</v>
      </c>
      <c r="F268" s="55">
        <v>598</v>
      </c>
      <c r="G268" s="57">
        <f t="shared" si="39"/>
        <v>0.00017134630408442995</v>
      </c>
      <c r="H268" s="55">
        <v>199</v>
      </c>
      <c r="I268" s="57">
        <f t="shared" si="37"/>
        <v>0.00015596775397477047</v>
      </c>
      <c r="J268" s="58">
        <f t="shared" si="35"/>
        <v>0.0006944444444444445</v>
      </c>
      <c r="K268" s="58">
        <f t="shared" si="40"/>
        <v>0.0010217585025036448</v>
      </c>
      <c r="L268" s="16">
        <f t="shared" si="41"/>
        <v>142027.49712351413</v>
      </c>
      <c r="M268" s="59">
        <f t="shared" si="42"/>
        <v>142027.5</v>
      </c>
      <c r="N268" s="59">
        <f aca="true" t="shared" si="44" ref="N268:N331">+M268</f>
        <v>142027.5</v>
      </c>
      <c r="O268" s="59"/>
      <c r="P268" s="60" t="s">
        <v>34</v>
      </c>
      <c r="Q268" s="61">
        <f t="shared" si="43"/>
        <v>237.5041806020067</v>
      </c>
    </row>
    <row r="269" spans="1:17" ht="12.75">
      <c r="A269" s="53" t="s">
        <v>99</v>
      </c>
      <c r="B269" s="53">
        <f t="shared" si="38"/>
        <v>211</v>
      </c>
      <c r="C269" s="55" t="s">
        <v>312</v>
      </c>
      <c r="D269" s="55"/>
      <c r="E269" s="55" t="s">
        <v>49</v>
      </c>
      <c r="F269" s="56">
        <v>1353</v>
      </c>
      <c r="G269" s="57">
        <f t="shared" si="39"/>
        <v>0.00038767817629804975</v>
      </c>
      <c r="H269" s="55">
        <v>253</v>
      </c>
      <c r="I269" s="57">
        <f t="shared" si="37"/>
        <v>0.0001982906620885273</v>
      </c>
      <c r="J269" s="58">
        <f aca="true" t="shared" si="45" ref="J269:J332">1/360*0.25</f>
        <v>0.0006944444444444445</v>
      </c>
      <c r="K269" s="58">
        <f t="shared" si="40"/>
        <v>0.0012804132828310214</v>
      </c>
      <c r="L269" s="16">
        <f t="shared" si="41"/>
        <v>177981.28755336048</v>
      </c>
      <c r="M269" s="59">
        <f t="shared" si="42"/>
        <v>177981.29</v>
      </c>
      <c r="N269" s="59">
        <f t="shared" si="44"/>
        <v>177981.29</v>
      </c>
      <c r="O269" s="59"/>
      <c r="P269" s="60" t="s">
        <v>34</v>
      </c>
      <c r="Q269" s="61">
        <f t="shared" si="43"/>
        <v>131.54566888396158</v>
      </c>
    </row>
    <row r="270" spans="1:17" ht="12.75">
      <c r="A270" s="53" t="s">
        <v>99</v>
      </c>
      <c r="B270" s="53">
        <f t="shared" si="38"/>
        <v>212</v>
      </c>
      <c r="C270" s="55" t="s">
        <v>313</v>
      </c>
      <c r="D270" s="55"/>
      <c r="E270" s="55" t="s">
        <v>49</v>
      </c>
      <c r="F270" s="56">
        <v>2182</v>
      </c>
      <c r="G270" s="57">
        <f t="shared" si="39"/>
        <v>0.000625213437311415</v>
      </c>
      <c r="H270" s="55">
        <v>235</v>
      </c>
      <c r="I270" s="57">
        <f t="shared" si="37"/>
        <v>0.00018418302605060835</v>
      </c>
      <c r="J270" s="58">
        <f t="shared" si="45"/>
        <v>0.0006944444444444445</v>
      </c>
      <c r="K270" s="58">
        <f t="shared" si="40"/>
        <v>0.0015038409078064678</v>
      </c>
      <c r="L270" s="16">
        <f t="shared" si="41"/>
        <v>209038.39770782244</v>
      </c>
      <c r="M270" s="59">
        <f t="shared" si="42"/>
        <v>209038.4</v>
      </c>
      <c r="N270" s="59">
        <f t="shared" si="44"/>
        <v>209038.4</v>
      </c>
      <c r="O270" s="59"/>
      <c r="P270" s="60" t="s">
        <v>34</v>
      </c>
      <c r="Q270" s="61">
        <f t="shared" si="43"/>
        <v>95.8012832263978</v>
      </c>
    </row>
    <row r="271" spans="1:17" ht="12.75">
      <c r="A271" s="53" t="s">
        <v>99</v>
      </c>
      <c r="B271" s="53">
        <f t="shared" si="38"/>
        <v>213</v>
      </c>
      <c r="C271" s="55" t="s">
        <v>314</v>
      </c>
      <c r="D271" s="55"/>
      <c r="E271" s="55" t="s">
        <v>49</v>
      </c>
      <c r="F271" s="55">
        <v>401</v>
      </c>
      <c r="G271" s="57">
        <f t="shared" si="39"/>
        <v>0.00011489944471213447</v>
      </c>
      <c r="H271" s="55">
        <v>73</v>
      </c>
      <c r="I271" s="57">
        <f t="shared" si="37"/>
        <v>5.721430170933791E-05</v>
      </c>
      <c r="J271" s="58">
        <f t="shared" si="45"/>
        <v>0.0006944444444444445</v>
      </c>
      <c r="K271" s="58">
        <f t="shared" si="40"/>
        <v>0.0008665581908659168</v>
      </c>
      <c r="L271" s="16">
        <f t="shared" si="41"/>
        <v>120454.18820493504</v>
      </c>
      <c r="M271" s="59">
        <f t="shared" si="42"/>
        <v>120454.19</v>
      </c>
      <c r="N271" s="59">
        <f t="shared" si="44"/>
        <v>120454.19</v>
      </c>
      <c r="O271" s="59"/>
      <c r="P271" s="60" t="s">
        <v>34</v>
      </c>
      <c r="Q271" s="61">
        <f t="shared" si="43"/>
        <v>300.38451371571074</v>
      </c>
    </row>
    <row r="272" spans="1:17" ht="12.75">
      <c r="A272" s="53" t="s">
        <v>99</v>
      </c>
      <c r="B272" s="53">
        <f t="shared" si="38"/>
        <v>214</v>
      </c>
      <c r="C272" s="55" t="s">
        <v>315</v>
      </c>
      <c r="D272" s="55"/>
      <c r="E272" s="55" t="s">
        <v>49</v>
      </c>
      <c r="F272" s="55">
        <v>350</v>
      </c>
      <c r="G272" s="57">
        <f t="shared" si="39"/>
        <v>0.00010028629837717472</v>
      </c>
      <c r="H272" s="55">
        <v>58</v>
      </c>
      <c r="I272" s="57">
        <f t="shared" si="37"/>
        <v>4.545793834440546E-05</v>
      </c>
      <c r="J272" s="58">
        <f t="shared" si="45"/>
        <v>0.0006944444444444445</v>
      </c>
      <c r="K272" s="58">
        <f t="shared" si="40"/>
        <v>0.0008401886811660246</v>
      </c>
      <c r="L272" s="16">
        <f t="shared" si="41"/>
        <v>116788.74724812091</v>
      </c>
      <c r="M272" s="59">
        <f t="shared" si="42"/>
        <v>116788.75</v>
      </c>
      <c r="N272" s="59">
        <f t="shared" si="44"/>
        <v>116788.75</v>
      </c>
      <c r="O272" s="59"/>
      <c r="P272" s="60" t="s">
        <v>34</v>
      </c>
      <c r="Q272" s="61">
        <f t="shared" si="43"/>
        <v>333.6821428571429</v>
      </c>
    </row>
    <row r="273" spans="1:17" ht="12.75">
      <c r="A273" s="53" t="s">
        <v>99</v>
      </c>
      <c r="B273" s="53">
        <f t="shared" si="38"/>
        <v>215</v>
      </c>
      <c r="C273" s="55" t="s">
        <v>316</v>
      </c>
      <c r="D273" s="55"/>
      <c r="E273" s="55" t="s">
        <v>49</v>
      </c>
      <c r="F273" s="55">
        <v>444</v>
      </c>
      <c r="G273" s="57">
        <f t="shared" si="39"/>
        <v>0.00012722033279847307</v>
      </c>
      <c r="H273" s="55">
        <v>69</v>
      </c>
      <c r="I273" s="57">
        <f t="shared" si="37"/>
        <v>5.4079271478689255E-05</v>
      </c>
      <c r="J273" s="58">
        <f t="shared" si="45"/>
        <v>0.0006944444444444445</v>
      </c>
      <c r="K273" s="58">
        <f t="shared" si="40"/>
        <v>0.0008757440487216067</v>
      </c>
      <c r="L273" s="16">
        <f t="shared" si="41"/>
        <v>121731.0500044495</v>
      </c>
      <c r="M273" s="59">
        <f t="shared" si="42"/>
        <v>121731.05</v>
      </c>
      <c r="N273" s="59">
        <f t="shared" si="44"/>
        <v>121731.05</v>
      </c>
      <c r="O273" s="59"/>
      <c r="P273" s="60" t="s">
        <v>34</v>
      </c>
      <c r="Q273" s="61">
        <f t="shared" si="43"/>
        <v>274.1690315315315</v>
      </c>
    </row>
    <row r="274" spans="1:17" ht="12.75">
      <c r="A274" s="53" t="s">
        <v>99</v>
      </c>
      <c r="B274" s="53">
        <f t="shared" si="38"/>
        <v>216</v>
      </c>
      <c r="C274" s="55" t="s">
        <v>317</v>
      </c>
      <c r="D274" s="55"/>
      <c r="E274" s="55" t="s">
        <v>49</v>
      </c>
      <c r="F274" s="55">
        <v>166</v>
      </c>
      <c r="G274" s="57">
        <f t="shared" si="39"/>
        <v>4.756435865888858E-05</v>
      </c>
      <c r="H274" s="55">
        <v>17</v>
      </c>
      <c r="I274" s="57">
        <f t="shared" si="37"/>
        <v>1.3323878480256774E-05</v>
      </c>
      <c r="J274" s="58">
        <f t="shared" si="45"/>
        <v>0.0006944444444444445</v>
      </c>
      <c r="K274" s="58">
        <f t="shared" si="40"/>
        <v>0.0007553326815835899</v>
      </c>
      <c r="L274" s="16">
        <f t="shared" si="41"/>
        <v>104993.50873816374</v>
      </c>
      <c r="M274" s="59">
        <f t="shared" si="42"/>
        <v>104993.51</v>
      </c>
      <c r="N274" s="59">
        <f t="shared" si="44"/>
        <v>104993.51</v>
      </c>
      <c r="O274" s="59"/>
      <c r="P274" s="60" t="s">
        <v>34</v>
      </c>
      <c r="Q274" s="64">
        <f t="shared" si="43"/>
        <v>632.4910240963856</v>
      </c>
    </row>
    <row r="275" spans="1:17" ht="12.75">
      <c r="A275" s="53" t="s">
        <v>99</v>
      </c>
      <c r="B275" s="53">
        <f t="shared" si="38"/>
        <v>217</v>
      </c>
      <c r="C275" s="55" t="s">
        <v>318</v>
      </c>
      <c r="D275" s="55"/>
      <c r="E275" s="55" t="s">
        <v>49</v>
      </c>
      <c r="F275" s="56">
        <v>1127</v>
      </c>
      <c r="G275" s="57">
        <f t="shared" si="39"/>
        <v>0.0003229218807745026</v>
      </c>
      <c r="H275" s="55">
        <v>271</v>
      </c>
      <c r="I275" s="57">
        <f t="shared" si="37"/>
        <v>0.0002123982981264462</v>
      </c>
      <c r="J275" s="58">
        <f t="shared" si="45"/>
        <v>0.0006944444444444445</v>
      </c>
      <c r="K275" s="58">
        <f t="shared" si="40"/>
        <v>0.0012297646233453933</v>
      </c>
      <c r="L275" s="16">
        <f t="shared" si="41"/>
        <v>170940.9719388797</v>
      </c>
      <c r="M275" s="59">
        <f t="shared" si="42"/>
        <v>170940.97</v>
      </c>
      <c r="N275" s="59">
        <f t="shared" si="44"/>
        <v>170940.97</v>
      </c>
      <c r="O275" s="59"/>
      <c r="P275" s="60" t="s">
        <v>34</v>
      </c>
      <c r="Q275" s="61">
        <f t="shared" si="43"/>
        <v>151.6778793256433</v>
      </c>
    </row>
    <row r="276" spans="1:17" ht="12.75">
      <c r="A276" s="53" t="s">
        <v>99</v>
      </c>
      <c r="B276" s="53">
        <f t="shared" si="38"/>
        <v>218</v>
      </c>
      <c r="C276" s="55" t="s">
        <v>319</v>
      </c>
      <c r="D276" s="55"/>
      <c r="E276" s="55" t="s">
        <v>49</v>
      </c>
      <c r="F276" s="55">
        <v>307</v>
      </c>
      <c r="G276" s="57">
        <f t="shared" si="39"/>
        <v>8.796541029083611E-05</v>
      </c>
      <c r="H276" s="55">
        <v>63</v>
      </c>
      <c r="I276" s="57">
        <f t="shared" si="37"/>
        <v>4.9376726132716275E-05</v>
      </c>
      <c r="J276" s="58">
        <f t="shared" si="45"/>
        <v>0.0006944444444444445</v>
      </c>
      <c r="K276" s="58">
        <f t="shared" si="40"/>
        <v>0.0008317865808679969</v>
      </c>
      <c r="L276" s="16">
        <f t="shared" si="41"/>
        <v>115620.83010039417</v>
      </c>
      <c r="M276" s="59">
        <f t="shared" si="42"/>
        <v>115620.83</v>
      </c>
      <c r="N276" s="59">
        <f t="shared" si="44"/>
        <v>115620.83</v>
      </c>
      <c r="O276" s="59"/>
      <c r="P276" s="60" t="s">
        <v>34</v>
      </c>
      <c r="Q276" s="61">
        <f t="shared" si="43"/>
        <v>376.61508143322476</v>
      </c>
    </row>
    <row r="277" spans="1:17" ht="12.75">
      <c r="A277" s="53" t="s">
        <v>99</v>
      </c>
      <c r="B277" s="53">
        <f t="shared" si="38"/>
        <v>219</v>
      </c>
      <c r="C277" s="55" t="s">
        <v>320</v>
      </c>
      <c r="D277" s="55"/>
      <c r="E277" s="55" t="s">
        <v>49</v>
      </c>
      <c r="F277" s="55">
        <v>457</v>
      </c>
      <c r="G277" s="57">
        <f t="shared" si="39"/>
        <v>0.0001309452524524824</v>
      </c>
      <c r="H277" s="55">
        <v>89</v>
      </c>
      <c r="I277" s="57">
        <f t="shared" si="37"/>
        <v>6.975442263193253E-05</v>
      </c>
      <c r="J277" s="58">
        <f t="shared" si="45"/>
        <v>0.0006944444444444445</v>
      </c>
      <c r="K277" s="58">
        <f t="shared" si="40"/>
        <v>0.0008951441195288594</v>
      </c>
      <c r="L277" s="16">
        <f t="shared" si="41"/>
        <v>124427.71804687004</v>
      </c>
      <c r="M277" s="59">
        <f t="shared" si="42"/>
        <v>124427.72</v>
      </c>
      <c r="N277" s="59">
        <f t="shared" si="44"/>
        <v>124427.72</v>
      </c>
      <c r="O277" s="59"/>
      <c r="P277" s="60" t="s">
        <v>34</v>
      </c>
      <c r="Q277" s="61">
        <f t="shared" si="43"/>
        <v>272.2707221006565</v>
      </c>
    </row>
    <row r="278" spans="1:17" ht="12.75">
      <c r="A278" s="53" t="s">
        <v>99</v>
      </c>
      <c r="B278" s="53">
        <f t="shared" si="38"/>
        <v>220</v>
      </c>
      <c r="C278" s="55" t="s">
        <v>321</v>
      </c>
      <c r="D278" s="55"/>
      <c r="E278" s="55" t="s">
        <v>49</v>
      </c>
      <c r="F278" s="55">
        <v>242</v>
      </c>
      <c r="G278" s="57">
        <f t="shared" si="39"/>
        <v>6.934081202078938E-05</v>
      </c>
      <c r="H278" s="55">
        <v>18</v>
      </c>
      <c r="I278" s="57">
        <f t="shared" si="37"/>
        <v>1.4107636037918936E-05</v>
      </c>
      <c r="J278" s="58">
        <f t="shared" si="45"/>
        <v>0.0006944444444444445</v>
      </c>
      <c r="K278" s="58">
        <f t="shared" si="40"/>
        <v>0.0007778928925031528</v>
      </c>
      <c r="L278" s="16">
        <f t="shared" si="41"/>
        <v>108129.44573661576</v>
      </c>
      <c r="M278" s="59">
        <f t="shared" si="42"/>
        <v>108129.45</v>
      </c>
      <c r="N278" s="59">
        <f t="shared" si="44"/>
        <v>108129.45</v>
      </c>
      <c r="O278" s="59"/>
      <c r="P278" s="60" t="s">
        <v>34</v>
      </c>
      <c r="Q278" s="64">
        <f t="shared" si="43"/>
        <v>446.8159090909091</v>
      </c>
    </row>
    <row r="279" spans="1:17" ht="12.75">
      <c r="A279" s="53" t="s">
        <v>99</v>
      </c>
      <c r="B279" s="53">
        <f t="shared" si="38"/>
        <v>221</v>
      </c>
      <c r="C279" s="55" t="s">
        <v>322</v>
      </c>
      <c r="D279" s="55"/>
      <c r="E279" s="55" t="s">
        <v>49</v>
      </c>
      <c r="F279" s="56">
        <v>3041</v>
      </c>
      <c r="G279" s="57">
        <f t="shared" si="39"/>
        <v>0.0008713446667571095</v>
      </c>
      <c r="H279" s="55">
        <v>405</v>
      </c>
      <c r="I279" s="57">
        <f aca="true" t="shared" si="46" ref="I279:I310">+H279/$H$371*0.21</f>
        <v>0.0003174218108531761</v>
      </c>
      <c r="J279" s="58">
        <f t="shared" si="45"/>
        <v>0.0006944444444444445</v>
      </c>
      <c r="K279" s="58">
        <f t="shared" si="40"/>
        <v>0.00188321092205473</v>
      </c>
      <c r="L279" s="16">
        <f t="shared" si="41"/>
        <v>261771.96779837363</v>
      </c>
      <c r="M279" s="59">
        <f t="shared" si="42"/>
        <v>261771.97</v>
      </c>
      <c r="N279" s="59">
        <f t="shared" si="44"/>
        <v>261771.97</v>
      </c>
      <c r="O279" s="59"/>
      <c r="P279" s="60" t="s">
        <v>34</v>
      </c>
      <c r="Q279" s="61">
        <f t="shared" si="43"/>
        <v>86.08088457744164</v>
      </c>
    </row>
    <row r="280" spans="1:17" ht="12.75">
      <c r="A280" s="53" t="s">
        <v>99</v>
      </c>
      <c r="B280" s="53">
        <f t="shared" si="38"/>
        <v>222</v>
      </c>
      <c r="C280" s="55" t="s">
        <v>323</v>
      </c>
      <c r="D280" s="55"/>
      <c r="E280" s="55" t="s">
        <v>49</v>
      </c>
      <c r="F280" s="55">
        <v>938</v>
      </c>
      <c r="G280" s="57">
        <f t="shared" si="39"/>
        <v>0.00026876727965082826</v>
      </c>
      <c r="H280" s="55">
        <v>180</v>
      </c>
      <c r="I280" s="57">
        <f t="shared" si="46"/>
        <v>0.00014107636037918937</v>
      </c>
      <c r="J280" s="58">
        <f t="shared" si="45"/>
        <v>0.0006944444444444445</v>
      </c>
      <c r="K280" s="58">
        <f t="shared" si="40"/>
        <v>0.001104288084474462</v>
      </c>
      <c r="L280" s="16">
        <f t="shared" si="41"/>
        <v>153499.35660620366</v>
      </c>
      <c r="M280" s="59">
        <f t="shared" si="42"/>
        <v>153499.36</v>
      </c>
      <c r="N280" s="59">
        <f t="shared" si="44"/>
        <v>153499.36</v>
      </c>
      <c r="O280" s="59"/>
      <c r="P280" s="60" t="s">
        <v>34</v>
      </c>
      <c r="Q280" s="61">
        <f t="shared" si="43"/>
        <v>163.64537313432834</v>
      </c>
    </row>
    <row r="281" spans="1:17" ht="12.75">
      <c r="A281" s="53" t="s">
        <v>99</v>
      </c>
      <c r="B281" s="53">
        <f t="shared" si="38"/>
        <v>223</v>
      </c>
      <c r="C281" s="55" t="s">
        <v>324</v>
      </c>
      <c r="D281" s="55"/>
      <c r="E281" s="55" t="s">
        <v>49</v>
      </c>
      <c r="F281" s="55">
        <v>235</v>
      </c>
      <c r="G281" s="57">
        <f t="shared" si="39"/>
        <v>6.733508605324589E-05</v>
      </c>
      <c r="H281" s="55">
        <v>56</v>
      </c>
      <c r="I281" s="57">
        <f t="shared" si="46"/>
        <v>4.389042322908114E-05</v>
      </c>
      <c r="J281" s="58">
        <f t="shared" si="45"/>
        <v>0.0006944444444444445</v>
      </c>
      <c r="K281" s="58">
        <f t="shared" si="40"/>
        <v>0.0008056699537267715</v>
      </c>
      <c r="L281" s="16">
        <f t="shared" si="41"/>
        <v>111990.5405778824</v>
      </c>
      <c r="M281" s="59">
        <f t="shared" si="42"/>
        <v>111990.54</v>
      </c>
      <c r="N281" s="59">
        <f t="shared" si="44"/>
        <v>111990.54</v>
      </c>
      <c r="O281" s="59"/>
      <c r="P281" s="60" t="s">
        <v>34</v>
      </c>
      <c r="Q281" s="64">
        <f t="shared" si="43"/>
        <v>476.5554893617021</v>
      </c>
    </row>
    <row r="282" spans="1:17" ht="12.75">
      <c r="A282" s="53" t="s">
        <v>99</v>
      </c>
      <c r="B282" s="53">
        <f t="shared" si="38"/>
        <v>224</v>
      </c>
      <c r="C282" s="55" t="s">
        <v>325</v>
      </c>
      <c r="D282" s="55"/>
      <c r="E282" s="55" t="s">
        <v>49</v>
      </c>
      <c r="F282" s="55">
        <v>304</v>
      </c>
      <c r="G282" s="57">
        <f t="shared" si="39"/>
        <v>8.710581344760318E-05</v>
      </c>
      <c r="H282" s="55">
        <v>67</v>
      </c>
      <c r="I282" s="57">
        <f t="shared" si="46"/>
        <v>5.251175636336493E-05</v>
      </c>
      <c r="J282" s="58">
        <f t="shared" si="45"/>
        <v>0.0006944444444444445</v>
      </c>
      <c r="K282" s="58">
        <f t="shared" si="40"/>
        <v>0.0008340620142554126</v>
      </c>
      <c r="L282" s="16">
        <f t="shared" si="41"/>
        <v>115937.12216754512</v>
      </c>
      <c r="M282" s="59">
        <f t="shared" si="42"/>
        <v>115937.12</v>
      </c>
      <c r="N282" s="59">
        <f t="shared" si="44"/>
        <v>115937.12</v>
      </c>
      <c r="O282" s="59"/>
      <c r="P282" s="60" t="s">
        <v>34</v>
      </c>
      <c r="Q282" s="61">
        <f t="shared" si="43"/>
        <v>381.3721052631579</v>
      </c>
    </row>
    <row r="283" spans="1:17" ht="12.75">
      <c r="A283" s="53" t="s">
        <v>99</v>
      </c>
      <c r="B283" s="53">
        <f t="shared" si="38"/>
        <v>225</v>
      </c>
      <c r="C283" s="55" t="s">
        <v>326</v>
      </c>
      <c r="D283" s="55"/>
      <c r="E283" s="55" t="s">
        <v>49</v>
      </c>
      <c r="F283" s="55">
        <v>530</v>
      </c>
      <c r="G283" s="57">
        <f t="shared" si="39"/>
        <v>0.00015186210897115028</v>
      </c>
      <c r="H283" s="55">
        <v>84</v>
      </c>
      <c r="I283" s="57">
        <f t="shared" si="46"/>
        <v>6.58356348436217E-05</v>
      </c>
      <c r="J283" s="58">
        <f t="shared" si="45"/>
        <v>0.0006944444444444445</v>
      </c>
      <c r="K283" s="58">
        <f t="shared" si="40"/>
        <v>0.0009121421882592165</v>
      </c>
      <c r="L283" s="16">
        <f t="shared" si="41"/>
        <v>126790.50059459587</v>
      </c>
      <c r="M283" s="59">
        <f t="shared" si="42"/>
        <v>126790.5</v>
      </c>
      <c r="N283" s="59">
        <f t="shared" si="44"/>
        <v>126790.5</v>
      </c>
      <c r="O283" s="59"/>
      <c r="P283" s="60" t="s">
        <v>34</v>
      </c>
      <c r="Q283" s="61">
        <f t="shared" si="43"/>
        <v>239.22735849056605</v>
      </c>
    </row>
    <row r="284" spans="1:17" ht="12.75">
      <c r="A284" s="53" t="s">
        <v>99</v>
      </c>
      <c r="B284" s="53">
        <f t="shared" si="38"/>
        <v>226</v>
      </c>
      <c r="C284" s="55" t="s">
        <v>327</v>
      </c>
      <c r="D284" s="55"/>
      <c r="E284" s="55" t="s">
        <v>49</v>
      </c>
      <c r="F284" s="55">
        <v>213</v>
      </c>
      <c r="G284" s="57">
        <f t="shared" si="39"/>
        <v>6.103137586953776E-05</v>
      </c>
      <c r="H284" s="55">
        <v>33</v>
      </c>
      <c r="I284" s="57">
        <f t="shared" si="46"/>
        <v>2.5863999402851383E-05</v>
      </c>
      <c r="J284" s="58">
        <f t="shared" si="45"/>
        <v>0.0006944444444444445</v>
      </c>
      <c r="K284" s="58">
        <f t="shared" si="40"/>
        <v>0.0007813398197168336</v>
      </c>
      <c r="L284" s="16">
        <f t="shared" si="41"/>
        <v>108608.57896009902</v>
      </c>
      <c r="M284" s="59">
        <f t="shared" si="42"/>
        <v>108608.58</v>
      </c>
      <c r="N284" s="59">
        <f t="shared" si="44"/>
        <v>108608.58</v>
      </c>
      <c r="O284" s="59"/>
      <c r="P284" s="60" t="s">
        <v>34</v>
      </c>
      <c r="Q284" s="61">
        <f t="shared" si="43"/>
        <v>509.8994366197183</v>
      </c>
    </row>
    <row r="285" spans="1:17" ht="12.75">
      <c r="A285" s="53" t="s">
        <v>99</v>
      </c>
      <c r="B285" s="53">
        <f t="shared" si="38"/>
        <v>227</v>
      </c>
      <c r="C285" s="55" t="s">
        <v>328</v>
      </c>
      <c r="D285" s="55"/>
      <c r="E285" s="55" t="s">
        <v>49</v>
      </c>
      <c r="F285" s="55">
        <v>707</v>
      </c>
      <c r="G285" s="57">
        <f t="shared" si="39"/>
        <v>0.00020257832272189293</v>
      </c>
      <c r="H285" s="55">
        <v>143</v>
      </c>
      <c r="I285" s="57">
        <f t="shared" si="46"/>
        <v>0.00011207733074568933</v>
      </c>
      <c r="J285" s="58">
        <f t="shared" si="45"/>
        <v>0.0006944444444444445</v>
      </c>
      <c r="K285" s="58">
        <f t="shared" si="40"/>
        <v>0.0010091000979120268</v>
      </c>
      <c r="L285" s="16">
        <f t="shared" si="41"/>
        <v>140267.94091006546</v>
      </c>
      <c r="M285" s="59">
        <f t="shared" si="42"/>
        <v>140267.94</v>
      </c>
      <c r="N285" s="59">
        <f t="shared" si="44"/>
        <v>140267.94</v>
      </c>
      <c r="O285" s="59"/>
      <c r="P285" s="60" t="s">
        <v>34</v>
      </c>
      <c r="Q285" s="61">
        <f t="shared" si="43"/>
        <v>198.39878359264497</v>
      </c>
    </row>
    <row r="286" spans="1:17" ht="12.75">
      <c r="A286" s="53" t="s">
        <v>99</v>
      </c>
      <c r="B286" s="53">
        <f t="shared" si="38"/>
        <v>228</v>
      </c>
      <c r="C286" s="55" t="s">
        <v>329</v>
      </c>
      <c r="D286" s="55"/>
      <c r="E286" s="55" t="s">
        <v>49</v>
      </c>
      <c r="F286" s="56">
        <v>2546</v>
      </c>
      <c r="G286" s="57">
        <f t="shared" si="39"/>
        <v>0.0007295111876236766</v>
      </c>
      <c r="H286" s="55">
        <v>328</v>
      </c>
      <c r="I286" s="57">
        <f t="shared" si="46"/>
        <v>0.0002570724789131895</v>
      </c>
      <c r="J286" s="58">
        <f t="shared" si="45"/>
        <v>0.0006944444444444445</v>
      </c>
      <c r="K286" s="58">
        <f t="shared" si="40"/>
        <v>0.0016810281109813107</v>
      </c>
      <c r="L286" s="16">
        <f t="shared" si="41"/>
        <v>233667.95051073513</v>
      </c>
      <c r="M286" s="59">
        <f t="shared" si="42"/>
        <v>233667.95</v>
      </c>
      <c r="N286" s="59">
        <f t="shared" si="44"/>
        <v>233667.95</v>
      </c>
      <c r="O286" s="59"/>
      <c r="P286" s="60" t="s">
        <v>34</v>
      </c>
      <c r="Q286" s="61">
        <f t="shared" si="43"/>
        <v>91.77845640219954</v>
      </c>
    </row>
    <row r="287" spans="1:17" ht="12.75">
      <c r="A287" s="53" t="s">
        <v>99</v>
      </c>
      <c r="B287" s="53">
        <f t="shared" si="38"/>
        <v>229</v>
      </c>
      <c r="C287" s="55" t="s">
        <v>330</v>
      </c>
      <c r="D287" s="55"/>
      <c r="E287" s="55" t="s">
        <v>49</v>
      </c>
      <c r="F287" s="55">
        <v>527</v>
      </c>
      <c r="G287" s="57">
        <f t="shared" si="39"/>
        <v>0.00015100251212791737</v>
      </c>
      <c r="H287" s="55">
        <v>90</v>
      </c>
      <c r="I287" s="57">
        <f t="shared" si="46"/>
        <v>7.053818018959468E-05</v>
      </c>
      <c r="J287" s="58">
        <f t="shared" si="45"/>
        <v>0.0006944444444444445</v>
      </c>
      <c r="K287" s="58">
        <f t="shared" si="40"/>
        <v>0.0009159851367619566</v>
      </c>
      <c r="L287" s="16">
        <f t="shared" si="41"/>
        <v>127324.68196532225</v>
      </c>
      <c r="M287" s="59">
        <f t="shared" si="42"/>
        <v>127324.68</v>
      </c>
      <c r="N287" s="59">
        <f t="shared" si="44"/>
        <v>127324.68</v>
      </c>
      <c r="O287" s="59"/>
      <c r="P287" s="60" t="s">
        <v>34</v>
      </c>
      <c r="Q287" s="61">
        <f t="shared" si="43"/>
        <v>241.6028083491461</v>
      </c>
    </row>
    <row r="288" spans="1:17" ht="12.75">
      <c r="A288" s="53" t="s">
        <v>99</v>
      </c>
      <c r="B288" s="53">
        <f t="shared" si="38"/>
        <v>230</v>
      </c>
      <c r="C288" s="55" t="s">
        <v>331</v>
      </c>
      <c r="D288" s="55"/>
      <c r="E288" s="55" t="s">
        <v>49</v>
      </c>
      <c r="F288" s="55">
        <v>725</v>
      </c>
      <c r="G288" s="57">
        <f t="shared" si="39"/>
        <v>0.0002077359037812905</v>
      </c>
      <c r="H288" s="55">
        <v>96</v>
      </c>
      <c r="I288" s="57">
        <f t="shared" si="46"/>
        <v>7.524072553556766E-05</v>
      </c>
      <c r="J288" s="58">
        <f t="shared" si="45"/>
        <v>0.0006944444444444445</v>
      </c>
      <c r="K288" s="58">
        <f t="shared" si="40"/>
        <v>0.0009774210737613026</v>
      </c>
      <c r="L288" s="16">
        <f t="shared" si="41"/>
        <v>135864.46151604236</v>
      </c>
      <c r="M288" s="59">
        <f t="shared" si="42"/>
        <v>135864.46</v>
      </c>
      <c r="N288" s="59">
        <f t="shared" si="44"/>
        <v>135864.46</v>
      </c>
      <c r="O288" s="59"/>
      <c r="P288" s="60" t="s">
        <v>34</v>
      </c>
      <c r="Q288" s="61">
        <f t="shared" si="43"/>
        <v>187.39925517241377</v>
      </c>
    </row>
    <row r="289" spans="1:17" ht="12.75">
      <c r="A289" s="53" t="s">
        <v>99</v>
      </c>
      <c r="B289" s="53">
        <f t="shared" si="38"/>
        <v>231</v>
      </c>
      <c r="C289" s="55" t="s">
        <v>332</v>
      </c>
      <c r="D289" s="55"/>
      <c r="E289" s="55" t="s">
        <v>49</v>
      </c>
      <c r="F289" s="55">
        <v>241</v>
      </c>
      <c r="G289" s="57">
        <f t="shared" si="39"/>
        <v>6.905427973971173E-05</v>
      </c>
      <c r="H289" s="55">
        <v>25</v>
      </c>
      <c r="I289" s="57">
        <f t="shared" si="46"/>
        <v>1.959393894155408E-05</v>
      </c>
      <c r="J289" s="58">
        <f t="shared" si="45"/>
        <v>0.0006944444444444445</v>
      </c>
      <c r="K289" s="58">
        <f t="shared" si="40"/>
        <v>0.0007830926631257103</v>
      </c>
      <c r="L289" s="16">
        <f t="shared" si="41"/>
        <v>108852.2294524631</v>
      </c>
      <c r="M289" s="59">
        <f t="shared" si="42"/>
        <v>108852.23</v>
      </c>
      <c r="N289" s="59">
        <f t="shared" si="44"/>
        <v>108852.23</v>
      </c>
      <c r="O289" s="59"/>
      <c r="P289" s="60" t="s">
        <v>34</v>
      </c>
      <c r="Q289" s="64">
        <f t="shared" si="43"/>
        <v>451.6690041493776</v>
      </c>
    </row>
    <row r="290" spans="1:17" ht="12.75">
      <c r="A290" s="53" t="s">
        <v>99</v>
      </c>
      <c r="B290" s="53">
        <f t="shared" si="38"/>
        <v>232</v>
      </c>
      <c r="C290" s="55" t="s">
        <v>333</v>
      </c>
      <c r="D290" s="55"/>
      <c r="E290" s="55" t="s">
        <v>49</v>
      </c>
      <c r="F290" s="55">
        <v>638</v>
      </c>
      <c r="G290" s="57">
        <f t="shared" si="39"/>
        <v>0.00018280759532753564</v>
      </c>
      <c r="H290" s="55">
        <v>97</v>
      </c>
      <c r="I290" s="57">
        <f t="shared" si="46"/>
        <v>7.602448309322982E-05</v>
      </c>
      <c r="J290" s="58">
        <f t="shared" si="45"/>
        <v>0.0006944444444444445</v>
      </c>
      <c r="K290" s="58">
        <f t="shared" si="40"/>
        <v>0.00095327652286521</v>
      </c>
      <c r="L290" s="16">
        <f t="shared" si="41"/>
        <v>132508.29650783277</v>
      </c>
      <c r="M290" s="59">
        <f t="shared" si="42"/>
        <v>132508.3</v>
      </c>
      <c r="N290" s="59">
        <f t="shared" si="44"/>
        <v>132508.3</v>
      </c>
      <c r="O290" s="59"/>
      <c r="P290" s="60" t="s">
        <v>34</v>
      </c>
      <c r="Q290" s="61">
        <f t="shared" si="43"/>
        <v>207.69326018808775</v>
      </c>
    </row>
    <row r="291" spans="1:17" ht="12.75">
      <c r="A291" s="53" t="s">
        <v>99</v>
      </c>
      <c r="B291" s="53">
        <f t="shared" si="38"/>
        <v>233</v>
      </c>
      <c r="C291" s="55" t="s">
        <v>334</v>
      </c>
      <c r="D291" s="55"/>
      <c r="E291" s="55" t="s">
        <v>49</v>
      </c>
      <c r="F291" s="55">
        <v>179</v>
      </c>
      <c r="G291" s="57">
        <f t="shared" si="39"/>
        <v>5.128927831289793E-05</v>
      </c>
      <c r="H291" s="55">
        <v>20</v>
      </c>
      <c r="I291" s="57">
        <f t="shared" si="46"/>
        <v>1.5675151153243264E-05</v>
      </c>
      <c r="J291" s="58">
        <f t="shared" si="45"/>
        <v>0.0006944444444444445</v>
      </c>
      <c r="K291" s="58">
        <f t="shared" si="40"/>
        <v>0.0007614088739105857</v>
      </c>
      <c r="L291" s="16">
        <f t="shared" si="41"/>
        <v>105838.11770019315</v>
      </c>
      <c r="M291" s="59">
        <f t="shared" si="42"/>
        <v>105838.12</v>
      </c>
      <c r="N291" s="59">
        <f t="shared" si="44"/>
        <v>105838.12</v>
      </c>
      <c r="O291" s="59"/>
      <c r="P291" s="60" t="s">
        <v>34</v>
      </c>
      <c r="Q291" s="61">
        <f t="shared" si="43"/>
        <v>591.2744134078212</v>
      </c>
    </row>
    <row r="292" spans="1:17" ht="12.75">
      <c r="A292" s="53" t="s">
        <v>99</v>
      </c>
      <c r="B292" s="53">
        <f t="shared" si="38"/>
        <v>234</v>
      </c>
      <c r="C292" s="55" t="s">
        <v>335</v>
      </c>
      <c r="D292" s="55"/>
      <c r="E292" s="55" t="s">
        <v>49</v>
      </c>
      <c r="F292" s="56">
        <v>6718</v>
      </c>
      <c r="G292" s="57">
        <f t="shared" si="39"/>
        <v>0.0019249238642795995</v>
      </c>
      <c r="H292" s="55">
        <v>901</v>
      </c>
      <c r="I292" s="57">
        <f t="shared" si="46"/>
        <v>0.0007061655594536089</v>
      </c>
      <c r="J292" s="58">
        <f t="shared" si="45"/>
        <v>0.0006944444444444445</v>
      </c>
      <c r="K292" s="58">
        <f t="shared" si="40"/>
        <v>0.003325533868177653</v>
      </c>
      <c r="L292" s="16">
        <f t="shared" si="41"/>
        <v>462259.1842782983</v>
      </c>
      <c r="M292" s="59">
        <f t="shared" si="42"/>
        <v>462259.18</v>
      </c>
      <c r="N292" s="59">
        <f t="shared" si="44"/>
        <v>462259.18</v>
      </c>
      <c r="O292" s="59"/>
      <c r="P292" s="60" t="s">
        <v>34</v>
      </c>
      <c r="Q292" s="61">
        <f t="shared" si="43"/>
        <v>68.80904733551652</v>
      </c>
    </row>
    <row r="293" spans="1:17" ht="12.75">
      <c r="A293" s="53" t="s">
        <v>99</v>
      </c>
      <c r="B293" s="53">
        <f t="shared" si="38"/>
        <v>235</v>
      </c>
      <c r="C293" s="55" t="s">
        <v>336</v>
      </c>
      <c r="D293" s="55"/>
      <c r="E293" s="55" t="s">
        <v>49</v>
      </c>
      <c r="F293" s="55">
        <v>116</v>
      </c>
      <c r="G293" s="57">
        <f t="shared" si="39"/>
        <v>3.323774460500648E-05</v>
      </c>
      <c r="H293" s="55">
        <v>22</v>
      </c>
      <c r="I293" s="57">
        <f t="shared" si="46"/>
        <v>1.724266626856759E-05</v>
      </c>
      <c r="J293" s="58">
        <f t="shared" si="45"/>
        <v>0.0006944444444444445</v>
      </c>
      <c r="K293" s="58">
        <f t="shared" si="40"/>
        <v>0.0007449248553180186</v>
      </c>
      <c r="L293" s="16">
        <f t="shared" si="41"/>
        <v>103546.78966377053</v>
      </c>
      <c r="M293" s="59">
        <f t="shared" si="42"/>
        <v>103546.79</v>
      </c>
      <c r="N293" s="59">
        <f t="shared" si="44"/>
        <v>103546.79</v>
      </c>
      <c r="O293" s="59"/>
      <c r="P293" s="60" t="s">
        <v>34</v>
      </c>
      <c r="Q293" s="64">
        <f t="shared" si="43"/>
        <v>892.6447413793103</v>
      </c>
    </row>
    <row r="294" spans="1:17" ht="12.75">
      <c r="A294" s="53" t="s">
        <v>99</v>
      </c>
      <c r="B294" s="53">
        <f t="shared" si="38"/>
        <v>236</v>
      </c>
      <c r="C294" s="55" t="s">
        <v>337</v>
      </c>
      <c r="D294" s="55"/>
      <c r="E294" s="55" t="s">
        <v>49</v>
      </c>
      <c r="F294" s="56">
        <v>1563</v>
      </c>
      <c r="G294" s="57">
        <f t="shared" si="39"/>
        <v>0.00044784995532435456</v>
      </c>
      <c r="H294" s="55">
        <v>399</v>
      </c>
      <c r="I294" s="57">
        <f t="shared" si="46"/>
        <v>0.0003127192655072031</v>
      </c>
      <c r="J294" s="58">
        <f t="shared" si="45"/>
        <v>0.0006944444444444445</v>
      </c>
      <c r="K294" s="58">
        <f t="shared" si="40"/>
        <v>0.001455013665276002</v>
      </c>
      <c r="L294" s="16">
        <f t="shared" si="41"/>
        <v>202251.2645143601</v>
      </c>
      <c r="M294" s="59">
        <f t="shared" si="42"/>
        <v>202251.26</v>
      </c>
      <c r="N294" s="59">
        <f t="shared" si="44"/>
        <v>202251.26</v>
      </c>
      <c r="O294" s="59"/>
      <c r="P294" s="60" t="s">
        <v>34</v>
      </c>
      <c r="Q294" s="61">
        <f t="shared" si="43"/>
        <v>129.3993985924504</v>
      </c>
    </row>
    <row r="295" spans="1:17" ht="12.75">
      <c r="A295" s="53" t="s">
        <v>99</v>
      </c>
      <c r="B295" s="53">
        <f t="shared" si="38"/>
        <v>237</v>
      </c>
      <c r="C295" s="55" t="s">
        <v>338</v>
      </c>
      <c r="D295" s="55"/>
      <c r="E295" s="55" t="s">
        <v>49</v>
      </c>
      <c r="F295" s="56">
        <v>5948</v>
      </c>
      <c r="G295" s="57">
        <f t="shared" si="39"/>
        <v>0.001704294007849815</v>
      </c>
      <c r="H295" s="55">
        <v>772</v>
      </c>
      <c r="I295" s="57">
        <f t="shared" si="46"/>
        <v>0.00060506083451519</v>
      </c>
      <c r="J295" s="58">
        <f t="shared" si="45"/>
        <v>0.0006944444444444445</v>
      </c>
      <c r="K295" s="58">
        <f t="shared" si="40"/>
        <v>0.0030037992868094496</v>
      </c>
      <c r="L295" s="16">
        <f t="shared" si="41"/>
        <v>417537.1122643739</v>
      </c>
      <c r="M295" s="59">
        <f t="shared" si="42"/>
        <v>417537.11</v>
      </c>
      <c r="N295" s="59">
        <f t="shared" si="44"/>
        <v>417537.11</v>
      </c>
      <c r="O295" s="59"/>
      <c r="P295" s="60" t="s">
        <v>34</v>
      </c>
      <c r="Q295" s="61">
        <f t="shared" si="43"/>
        <v>70.197900134499</v>
      </c>
    </row>
    <row r="296" spans="1:17" ht="12.75">
      <c r="A296" s="53" t="s">
        <v>99</v>
      </c>
      <c r="B296" s="53">
        <f t="shared" si="38"/>
        <v>238</v>
      </c>
      <c r="C296" s="55" t="s">
        <v>339</v>
      </c>
      <c r="D296" s="55"/>
      <c r="E296" s="55" t="s">
        <v>49</v>
      </c>
      <c r="F296" s="56">
        <v>1025</v>
      </c>
      <c r="G296" s="57">
        <f t="shared" si="39"/>
        <v>0.0002936955881045831</v>
      </c>
      <c r="H296" s="55">
        <v>303</v>
      </c>
      <c r="I296" s="57">
        <f t="shared" si="46"/>
        <v>0.00023747853997163544</v>
      </c>
      <c r="J296" s="58">
        <f t="shared" si="45"/>
        <v>0.0006944444444444445</v>
      </c>
      <c r="K296" s="58">
        <f t="shared" si="40"/>
        <v>0.0012256185725206632</v>
      </c>
      <c r="L296" s="16">
        <f t="shared" si="41"/>
        <v>170364.65843608975</v>
      </c>
      <c r="M296" s="59">
        <f t="shared" si="42"/>
        <v>170364.66</v>
      </c>
      <c r="N296" s="59">
        <f t="shared" si="44"/>
        <v>170364.66</v>
      </c>
      <c r="O296" s="59"/>
      <c r="P296" s="60" t="s">
        <v>34</v>
      </c>
      <c r="Q296" s="61">
        <f t="shared" si="43"/>
        <v>166.2094243902439</v>
      </c>
    </row>
    <row r="297" spans="1:17" ht="12.75">
      <c r="A297" s="53" t="s">
        <v>99</v>
      </c>
      <c r="B297" s="53">
        <f t="shared" si="38"/>
        <v>239</v>
      </c>
      <c r="C297" s="55" t="s">
        <v>340</v>
      </c>
      <c r="D297" s="55"/>
      <c r="E297" s="55" t="s">
        <v>49</v>
      </c>
      <c r="F297" s="56">
        <v>2941</v>
      </c>
      <c r="G297" s="57">
        <f t="shared" si="39"/>
        <v>0.0008426914386493453</v>
      </c>
      <c r="H297" s="55">
        <v>348</v>
      </c>
      <c r="I297" s="57">
        <f t="shared" si="46"/>
        <v>0.0002727476300664328</v>
      </c>
      <c r="J297" s="58">
        <f t="shared" si="45"/>
        <v>0.0006944444444444445</v>
      </c>
      <c r="K297" s="58">
        <f t="shared" si="40"/>
        <v>0.0018098835131602226</v>
      </c>
      <c r="L297" s="16">
        <f t="shared" si="41"/>
        <v>251579.23797981042</v>
      </c>
      <c r="M297" s="59">
        <f t="shared" si="42"/>
        <v>251579.24</v>
      </c>
      <c r="N297" s="59">
        <f t="shared" si="44"/>
        <v>251579.24</v>
      </c>
      <c r="O297" s="59"/>
      <c r="P297" s="60" t="s">
        <v>34</v>
      </c>
      <c r="Q297" s="61">
        <f t="shared" si="43"/>
        <v>85.54207412444747</v>
      </c>
    </row>
    <row r="298" spans="1:17" ht="12.75">
      <c r="A298" s="53" t="s">
        <v>99</v>
      </c>
      <c r="B298" s="53">
        <f t="shared" si="38"/>
        <v>240</v>
      </c>
      <c r="C298" s="55" t="s">
        <v>341</v>
      </c>
      <c r="D298" s="55"/>
      <c r="E298" s="55" t="s">
        <v>81</v>
      </c>
      <c r="F298" s="56">
        <v>4140</v>
      </c>
      <c r="G298" s="57">
        <f t="shared" si="39"/>
        <v>0.001186243643661438</v>
      </c>
      <c r="H298" s="56">
        <v>1535</v>
      </c>
      <c r="I298" s="57">
        <f t="shared" si="46"/>
        <v>0.0012030678510114203</v>
      </c>
      <c r="J298" s="58">
        <f t="shared" si="45"/>
        <v>0.0006944444444444445</v>
      </c>
      <c r="K298" s="58">
        <f t="shared" si="40"/>
        <v>0.0030837559391173027</v>
      </c>
      <c r="L298" s="16">
        <f t="shared" si="41"/>
        <v>428651.32680512243</v>
      </c>
      <c r="M298" s="59">
        <f t="shared" si="42"/>
        <v>428651.33</v>
      </c>
      <c r="N298" s="59">
        <f t="shared" si="44"/>
        <v>428651.33</v>
      </c>
      <c r="O298" s="59"/>
      <c r="P298" s="60" t="s">
        <v>34</v>
      </c>
      <c r="Q298" s="61">
        <f t="shared" si="43"/>
        <v>103.53896859903382</v>
      </c>
    </row>
    <row r="299" spans="1:17" ht="12.75">
      <c r="A299" s="53" t="s">
        <v>99</v>
      </c>
      <c r="B299" s="53">
        <f t="shared" si="38"/>
        <v>241</v>
      </c>
      <c r="C299" s="55" t="s">
        <v>342</v>
      </c>
      <c r="D299" s="55"/>
      <c r="E299" s="55" t="s">
        <v>81</v>
      </c>
      <c r="F299" s="55">
        <v>407</v>
      </c>
      <c r="G299" s="57">
        <f t="shared" si="39"/>
        <v>0.00011661863839860033</v>
      </c>
      <c r="H299" s="55">
        <v>105</v>
      </c>
      <c r="I299" s="57">
        <f t="shared" si="46"/>
        <v>8.229454355452712E-05</v>
      </c>
      <c r="J299" s="58">
        <f t="shared" si="45"/>
        <v>0.0006944444444444445</v>
      </c>
      <c r="K299" s="58">
        <f t="shared" si="40"/>
        <v>0.000893357626397572</v>
      </c>
      <c r="L299" s="16">
        <f t="shared" si="41"/>
        <v>124179.3901421417</v>
      </c>
      <c r="M299" s="59">
        <f t="shared" si="42"/>
        <v>124179.39</v>
      </c>
      <c r="N299" s="59">
        <f t="shared" si="44"/>
        <v>124179.39</v>
      </c>
      <c r="O299" s="59"/>
      <c r="P299" s="60" t="s">
        <v>34</v>
      </c>
      <c r="Q299" s="61">
        <f t="shared" si="43"/>
        <v>305.1090663390663</v>
      </c>
    </row>
    <row r="300" spans="1:17" ht="12.75">
      <c r="A300" s="53" t="s">
        <v>99</v>
      </c>
      <c r="B300" s="53">
        <f t="shared" si="38"/>
        <v>242</v>
      </c>
      <c r="C300" s="55" t="s">
        <v>343</v>
      </c>
      <c r="D300" s="55"/>
      <c r="E300" s="55" t="s">
        <v>81</v>
      </c>
      <c r="F300" s="56">
        <v>1045</v>
      </c>
      <c r="G300" s="57">
        <f t="shared" si="39"/>
        <v>0.00029942623372613593</v>
      </c>
      <c r="H300" s="55">
        <v>308</v>
      </c>
      <c r="I300" s="57">
        <f t="shared" si="46"/>
        <v>0.00024139732775994627</v>
      </c>
      <c r="J300" s="58">
        <f t="shared" si="45"/>
        <v>0.0006944444444444445</v>
      </c>
      <c r="K300" s="58">
        <f t="shared" si="40"/>
        <v>0.0012352680059305268</v>
      </c>
      <c r="L300" s="16">
        <f t="shared" si="41"/>
        <v>171705.95862836103</v>
      </c>
      <c r="M300" s="59">
        <f t="shared" si="42"/>
        <v>171705.96</v>
      </c>
      <c r="N300" s="59">
        <f t="shared" si="44"/>
        <v>171705.96</v>
      </c>
      <c r="O300" s="59"/>
      <c r="P300" s="60" t="s">
        <v>34</v>
      </c>
      <c r="Q300" s="61">
        <f t="shared" si="43"/>
        <v>164.31192344497606</v>
      </c>
    </row>
    <row r="301" spans="1:17" ht="12.75">
      <c r="A301" s="53" t="s">
        <v>99</v>
      </c>
      <c r="B301" s="53">
        <f t="shared" si="38"/>
        <v>243</v>
      </c>
      <c r="C301" s="55" t="s">
        <v>344</v>
      </c>
      <c r="D301" s="55"/>
      <c r="E301" s="55" t="s">
        <v>81</v>
      </c>
      <c r="F301" s="55">
        <v>672</v>
      </c>
      <c r="G301" s="57">
        <f t="shared" si="39"/>
        <v>0.00019254969288417547</v>
      </c>
      <c r="H301" s="55">
        <v>284</v>
      </c>
      <c r="I301" s="57">
        <f t="shared" si="46"/>
        <v>0.00022258714637605435</v>
      </c>
      <c r="J301" s="58">
        <f t="shared" si="45"/>
        <v>0.0006944444444444445</v>
      </c>
      <c r="K301" s="58">
        <f t="shared" si="40"/>
        <v>0.0011095812837046742</v>
      </c>
      <c r="L301" s="16">
        <f t="shared" si="41"/>
        <v>154235.12717880085</v>
      </c>
      <c r="M301" s="59">
        <f t="shared" si="42"/>
        <v>154235.13</v>
      </c>
      <c r="N301" s="59">
        <f t="shared" si="44"/>
        <v>154235.13</v>
      </c>
      <c r="O301" s="59"/>
      <c r="P301" s="60" t="s">
        <v>34</v>
      </c>
      <c r="Q301" s="61">
        <f t="shared" si="43"/>
        <v>229.51656250000002</v>
      </c>
    </row>
    <row r="302" spans="1:17" ht="12.75">
      <c r="A302" s="53" t="s">
        <v>99</v>
      </c>
      <c r="B302" s="53">
        <f t="shared" si="38"/>
        <v>244</v>
      </c>
      <c r="C302" s="55" t="s">
        <v>345</v>
      </c>
      <c r="D302" s="55"/>
      <c r="E302" s="55" t="s">
        <v>81</v>
      </c>
      <c r="F302" s="56">
        <v>7968</v>
      </c>
      <c r="G302" s="57">
        <f t="shared" si="39"/>
        <v>0.002283089215626652</v>
      </c>
      <c r="H302" s="56">
        <v>1903</v>
      </c>
      <c r="I302" s="57">
        <f t="shared" si="46"/>
        <v>0.0014914906322310965</v>
      </c>
      <c r="J302" s="58">
        <f t="shared" si="45"/>
        <v>0.0006944444444444445</v>
      </c>
      <c r="K302" s="58">
        <f t="shared" si="40"/>
        <v>0.004469024292302193</v>
      </c>
      <c r="L302" s="16">
        <f t="shared" si="41"/>
        <v>621207.7837028818</v>
      </c>
      <c r="M302" s="59">
        <f t="shared" si="42"/>
        <v>621207.78</v>
      </c>
      <c r="N302" s="59">
        <f t="shared" si="44"/>
        <v>621207.78</v>
      </c>
      <c r="O302" s="59"/>
      <c r="P302" s="60" t="s">
        <v>34</v>
      </c>
      <c r="Q302" s="61">
        <f t="shared" si="43"/>
        <v>77.96282379518073</v>
      </c>
    </row>
    <row r="303" spans="1:17" ht="12.75">
      <c r="A303" s="53" t="s">
        <v>99</v>
      </c>
      <c r="B303" s="53">
        <f t="shared" si="38"/>
        <v>245</v>
      </c>
      <c r="C303" s="55" t="s">
        <v>346</v>
      </c>
      <c r="D303" s="55"/>
      <c r="E303" s="55" t="s">
        <v>51</v>
      </c>
      <c r="F303" s="56">
        <v>1932</v>
      </c>
      <c r="G303" s="57">
        <f t="shared" si="39"/>
        <v>0.0005535803670420045</v>
      </c>
      <c r="H303" s="55">
        <v>408</v>
      </c>
      <c r="I303" s="57">
        <f t="shared" si="46"/>
        <v>0.0003197730835261625</v>
      </c>
      <c r="J303" s="58">
        <f t="shared" si="45"/>
        <v>0.0006944444444444445</v>
      </c>
      <c r="K303" s="58">
        <f t="shared" si="40"/>
        <v>0.0015677978950126114</v>
      </c>
      <c r="L303" s="16">
        <f t="shared" si="41"/>
        <v>217928.61080043804</v>
      </c>
      <c r="M303" s="59">
        <f t="shared" si="42"/>
        <v>217928.61</v>
      </c>
      <c r="N303" s="59">
        <f t="shared" si="44"/>
        <v>217928.61</v>
      </c>
      <c r="O303" s="59"/>
      <c r="P303" s="60" t="s">
        <v>34</v>
      </c>
      <c r="Q303" s="61">
        <f t="shared" si="43"/>
        <v>112.79948757763974</v>
      </c>
    </row>
    <row r="304" spans="1:17" ht="12.75">
      <c r="A304" s="53" t="s">
        <v>99</v>
      </c>
      <c r="B304" s="53">
        <f t="shared" si="38"/>
        <v>246</v>
      </c>
      <c r="C304" s="55" t="s">
        <v>347</v>
      </c>
      <c r="D304" s="55"/>
      <c r="E304" s="55" t="s">
        <v>51</v>
      </c>
      <c r="F304" s="56">
        <v>5139</v>
      </c>
      <c r="G304" s="57">
        <f t="shared" si="39"/>
        <v>0.0014724893924580025</v>
      </c>
      <c r="H304" s="55">
        <v>646</v>
      </c>
      <c r="I304" s="57">
        <f t="shared" si="46"/>
        <v>0.0005063073822497573</v>
      </c>
      <c r="J304" s="58">
        <f t="shared" si="45"/>
        <v>0.0006944444444444445</v>
      </c>
      <c r="K304" s="58">
        <f t="shared" si="40"/>
        <v>0.0026732412191522044</v>
      </c>
      <c r="L304" s="16">
        <f t="shared" si="41"/>
        <v>371588.54918581387</v>
      </c>
      <c r="M304" s="59">
        <f t="shared" si="42"/>
        <v>371588.55</v>
      </c>
      <c r="N304" s="59">
        <f t="shared" si="44"/>
        <v>371588.55</v>
      </c>
      <c r="O304" s="59"/>
      <c r="P304" s="60" t="s">
        <v>34</v>
      </c>
      <c r="Q304" s="61">
        <f t="shared" si="43"/>
        <v>72.30755983654407</v>
      </c>
    </row>
    <row r="305" spans="1:17" ht="12.75">
      <c r="A305" s="53" t="s">
        <v>99</v>
      </c>
      <c r="B305" s="53">
        <f t="shared" si="38"/>
        <v>247</v>
      </c>
      <c r="C305" s="55" t="s">
        <v>348</v>
      </c>
      <c r="D305" s="55"/>
      <c r="E305" s="55" t="s">
        <v>51</v>
      </c>
      <c r="F305" s="56">
        <v>1912</v>
      </c>
      <c r="G305" s="57">
        <f t="shared" si="39"/>
        <v>0.0005478497214204516</v>
      </c>
      <c r="H305" s="55">
        <v>260</v>
      </c>
      <c r="I305" s="57">
        <f t="shared" si="46"/>
        <v>0.00020377696499216243</v>
      </c>
      <c r="J305" s="58">
        <f t="shared" si="45"/>
        <v>0.0006944444444444445</v>
      </c>
      <c r="K305" s="58">
        <f t="shared" si="40"/>
        <v>0.0014460711308570584</v>
      </c>
      <c r="L305" s="16">
        <f t="shared" si="41"/>
        <v>201008.2254025237</v>
      </c>
      <c r="M305" s="59">
        <f t="shared" si="42"/>
        <v>201008.23</v>
      </c>
      <c r="N305" s="59">
        <f t="shared" si="44"/>
        <v>201008.23</v>
      </c>
      <c r="O305" s="59"/>
      <c r="P305" s="60" t="s">
        <v>34</v>
      </c>
      <c r="Q305" s="61">
        <f t="shared" si="43"/>
        <v>105.12982740585774</v>
      </c>
    </row>
    <row r="306" spans="1:17" ht="12.75">
      <c r="A306" s="53" t="s">
        <v>99</v>
      </c>
      <c r="B306" s="53">
        <f t="shared" si="38"/>
        <v>248</v>
      </c>
      <c r="C306" s="55" t="s">
        <v>349</v>
      </c>
      <c r="D306" s="55"/>
      <c r="E306" s="55" t="s">
        <v>51</v>
      </c>
      <c r="F306" s="55">
        <v>116</v>
      </c>
      <c r="G306" s="57">
        <f t="shared" si="39"/>
        <v>3.323774460500648E-05</v>
      </c>
      <c r="H306" s="55">
        <v>11</v>
      </c>
      <c r="I306" s="57">
        <f t="shared" si="46"/>
        <v>8.621333134283794E-06</v>
      </c>
      <c r="J306" s="58">
        <f t="shared" si="45"/>
        <v>0.0006944444444444445</v>
      </c>
      <c r="K306" s="58">
        <f t="shared" si="40"/>
        <v>0.0007363035221837347</v>
      </c>
      <c r="L306" s="16">
        <f t="shared" si="41"/>
        <v>102348.39849410568</v>
      </c>
      <c r="M306" s="59">
        <f t="shared" si="42"/>
        <v>102348.4</v>
      </c>
      <c r="N306" s="59">
        <f t="shared" si="44"/>
        <v>102348.4</v>
      </c>
      <c r="O306" s="59"/>
      <c r="P306" s="60" t="s">
        <v>34</v>
      </c>
      <c r="Q306" s="64">
        <f t="shared" si="43"/>
        <v>882.3137931034482</v>
      </c>
    </row>
    <row r="307" spans="1:17" ht="12.75">
      <c r="A307" s="53" t="s">
        <v>99</v>
      </c>
      <c r="B307" s="53">
        <f t="shared" si="38"/>
        <v>249</v>
      </c>
      <c r="C307" s="55" t="s">
        <v>350</v>
      </c>
      <c r="D307" s="55"/>
      <c r="E307" s="55" t="s">
        <v>51</v>
      </c>
      <c r="F307" s="55">
        <v>321</v>
      </c>
      <c r="G307" s="57">
        <f t="shared" si="39"/>
        <v>9.19768622259231E-05</v>
      </c>
      <c r="H307" s="55">
        <v>91</v>
      </c>
      <c r="I307" s="57">
        <f t="shared" si="46"/>
        <v>7.132193774725684E-05</v>
      </c>
      <c r="J307" s="58">
        <f t="shared" si="45"/>
        <v>0.0006944444444444445</v>
      </c>
      <c r="K307" s="58">
        <f t="shared" si="40"/>
        <v>0.0008577432444176244</v>
      </c>
      <c r="L307" s="16">
        <f t="shared" si="41"/>
        <v>119228.88420378305</v>
      </c>
      <c r="M307" s="59">
        <f t="shared" si="42"/>
        <v>119228.88</v>
      </c>
      <c r="N307" s="59">
        <f t="shared" si="44"/>
        <v>119228.88</v>
      </c>
      <c r="O307" s="59"/>
      <c r="P307" s="60" t="s">
        <v>34</v>
      </c>
      <c r="Q307" s="61">
        <f t="shared" si="43"/>
        <v>371.4295327102804</v>
      </c>
    </row>
    <row r="308" spans="1:17" ht="12.75">
      <c r="A308" s="53" t="s">
        <v>99</v>
      </c>
      <c r="B308" s="53">
        <f t="shared" si="38"/>
        <v>250</v>
      </c>
      <c r="C308" s="55" t="s">
        <v>351</v>
      </c>
      <c r="D308" s="55"/>
      <c r="E308" s="55" t="s">
        <v>51</v>
      </c>
      <c r="F308" s="56">
        <v>3262</v>
      </c>
      <c r="G308" s="57">
        <f t="shared" si="39"/>
        <v>0.0009346683008752683</v>
      </c>
      <c r="H308" s="55">
        <v>227</v>
      </c>
      <c r="I308" s="57">
        <f t="shared" si="46"/>
        <v>0.00017791296558931102</v>
      </c>
      <c r="J308" s="58">
        <f t="shared" si="45"/>
        <v>0.0006944444444444445</v>
      </c>
      <c r="K308" s="58">
        <f t="shared" si="40"/>
        <v>0.0018070257109090238</v>
      </c>
      <c r="L308" s="16">
        <f t="shared" si="41"/>
        <v>251181.99489348702</v>
      </c>
      <c r="M308" s="59">
        <f t="shared" si="42"/>
        <v>251181.99</v>
      </c>
      <c r="N308" s="59">
        <f t="shared" si="44"/>
        <v>251181.99</v>
      </c>
      <c r="O308" s="59"/>
      <c r="P308" s="60" t="s">
        <v>34</v>
      </c>
      <c r="Q308" s="61">
        <f t="shared" si="43"/>
        <v>77.00244941753525</v>
      </c>
    </row>
    <row r="309" spans="1:17" ht="12.75">
      <c r="A309" s="53" t="s">
        <v>99</v>
      </c>
      <c r="B309" s="53">
        <f t="shared" si="38"/>
        <v>251</v>
      </c>
      <c r="C309" s="55" t="s">
        <v>352</v>
      </c>
      <c r="D309" s="55"/>
      <c r="E309" s="55" t="s">
        <v>51</v>
      </c>
      <c r="F309" s="56">
        <v>2611</v>
      </c>
      <c r="G309" s="57">
        <f t="shared" si="39"/>
        <v>0.0007481357858937234</v>
      </c>
      <c r="H309" s="55">
        <v>816</v>
      </c>
      <c r="I309" s="57">
        <f t="shared" si="46"/>
        <v>0.000639546167052325</v>
      </c>
      <c r="J309" s="58">
        <f t="shared" si="45"/>
        <v>0.0006944444444444445</v>
      </c>
      <c r="K309" s="58">
        <f t="shared" si="40"/>
        <v>0.002082126397390493</v>
      </c>
      <c r="L309" s="16">
        <f t="shared" si="41"/>
        <v>289421.8156164707</v>
      </c>
      <c r="M309" s="59">
        <f t="shared" si="42"/>
        <v>289421.82</v>
      </c>
      <c r="N309" s="59">
        <f t="shared" si="44"/>
        <v>289421.82</v>
      </c>
      <c r="O309" s="59"/>
      <c r="P309" s="60" t="s">
        <v>34</v>
      </c>
      <c r="Q309" s="61">
        <f t="shared" si="43"/>
        <v>110.84711604749138</v>
      </c>
    </row>
    <row r="310" spans="1:17" ht="12.75">
      <c r="A310" s="53" t="s">
        <v>99</v>
      </c>
      <c r="B310" s="53">
        <f t="shared" si="38"/>
        <v>252</v>
      </c>
      <c r="C310" s="55" t="s">
        <v>353</v>
      </c>
      <c r="D310" s="55"/>
      <c r="E310" s="55" t="s">
        <v>51</v>
      </c>
      <c r="F310" s="56">
        <v>1778</v>
      </c>
      <c r="G310" s="57">
        <f t="shared" si="39"/>
        <v>0.0005094543957560475</v>
      </c>
      <c r="H310" s="55">
        <v>316</v>
      </c>
      <c r="I310" s="57">
        <f t="shared" si="46"/>
        <v>0.00024766738822124354</v>
      </c>
      <c r="J310" s="58">
        <f t="shared" si="45"/>
        <v>0.0006944444444444445</v>
      </c>
      <c r="K310" s="58">
        <f t="shared" si="40"/>
        <v>0.0014515662284217356</v>
      </c>
      <c r="L310" s="16">
        <f t="shared" si="41"/>
        <v>201772.0604493065</v>
      </c>
      <c r="M310" s="59">
        <f t="shared" si="42"/>
        <v>201772.06</v>
      </c>
      <c r="N310" s="59">
        <f t="shared" si="44"/>
        <v>201772.06</v>
      </c>
      <c r="O310" s="59"/>
      <c r="P310" s="60" t="s">
        <v>34</v>
      </c>
      <c r="Q310" s="61">
        <f t="shared" si="43"/>
        <v>113.48259842519685</v>
      </c>
    </row>
    <row r="311" spans="1:17" ht="12.75">
      <c r="A311" s="53" t="s">
        <v>99</v>
      </c>
      <c r="B311" s="53">
        <f t="shared" si="38"/>
        <v>253</v>
      </c>
      <c r="C311" s="55" t="s">
        <v>354</v>
      </c>
      <c r="D311" s="55"/>
      <c r="E311" s="55" t="s">
        <v>51</v>
      </c>
      <c r="F311" s="56">
        <v>2610</v>
      </c>
      <c r="G311" s="57">
        <f t="shared" si="39"/>
        <v>0.0007478492536126458</v>
      </c>
      <c r="H311" s="55">
        <v>814</v>
      </c>
      <c r="I311" s="57">
        <f aca="true" t="shared" si="47" ref="I311:I332">+H311/$H$371*0.21</f>
        <v>0.0006379786519370008</v>
      </c>
      <c r="J311" s="58">
        <f t="shared" si="45"/>
        <v>0.0006944444444444445</v>
      </c>
      <c r="K311" s="58">
        <f t="shared" si="40"/>
        <v>0.002080272349994091</v>
      </c>
      <c r="L311" s="16">
        <f t="shared" si="41"/>
        <v>289164.09746622865</v>
      </c>
      <c r="M311" s="59">
        <f t="shared" si="42"/>
        <v>289164.1</v>
      </c>
      <c r="N311" s="59">
        <f t="shared" si="44"/>
        <v>289164.1</v>
      </c>
      <c r="O311" s="59"/>
      <c r="P311" s="60" t="s">
        <v>34</v>
      </c>
      <c r="Q311" s="61">
        <f t="shared" si="43"/>
        <v>110.79084291187739</v>
      </c>
    </row>
    <row r="312" spans="1:17" ht="12.75">
      <c r="A312" s="53" t="s">
        <v>99</v>
      </c>
      <c r="B312" s="53">
        <f t="shared" si="38"/>
        <v>254</v>
      </c>
      <c r="C312" s="55" t="s">
        <v>355</v>
      </c>
      <c r="D312" s="55"/>
      <c r="E312" s="55" t="s">
        <v>51</v>
      </c>
      <c r="F312" s="56">
        <v>1000</v>
      </c>
      <c r="G312" s="57">
        <f t="shared" si="39"/>
        <v>0.00028653228107764205</v>
      </c>
      <c r="H312" s="55">
        <v>42</v>
      </c>
      <c r="I312" s="57">
        <f t="shared" si="47"/>
        <v>3.291781742181085E-05</v>
      </c>
      <c r="J312" s="58">
        <f t="shared" si="45"/>
        <v>0.0006944444444444445</v>
      </c>
      <c r="K312" s="58">
        <f t="shared" si="40"/>
        <v>0.0010138945429438973</v>
      </c>
      <c r="L312" s="16">
        <f t="shared" si="41"/>
        <v>140934.38315283056</v>
      </c>
      <c r="M312" s="59">
        <f t="shared" si="42"/>
        <v>140934.38</v>
      </c>
      <c r="N312" s="59">
        <f t="shared" si="44"/>
        <v>140934.38</v>
      </c>
      <c r="O312" s="59"/>
      <c r="P312" s="60" t="s">
        <v>34</v>
      </c>
      <c r="Q312" s="61">
        <f t="shared" si="43"/>
        <v>140.93438</v>
      </c>
    </row>
    <row r="313" spans="1:17" ht="12.75">
      <c r="A313" s="53" t="s">
        <v>99</v>
      </c>
      <c r="B313" s="53">
        <f t="shared" si="38"/>
        <v>255</v>
      </c>
      <c r="C313" s="55" t="s">
        <v>356</v>
      </c>
      <c r="D313" s="55"/>
      <c r="E313" s="55" t="s">
        <v>51</v>
      </c>
      <c r="F313" s="56">
        <v>1039</v>
      </c>
      <c r="G313" s="57">
        <f t="shared" si="39"/>
        <v>0.0002977070400396701</v>
      </c>
      <c r="H313" s="55">
        <v>185</v>
      </c>
      <c r="I313" s="57">
        <f t="shared" si="47"/>
        <v>0.0001449951481675002</v>
      </c>
      <c r="J313" s="58">
        <f t="shared" si="45"/>
        <v>0.0006944444444444445</v>
      </c>
      <c r="K313" s="58">
        <f t="shared" si="40"/>
        <v>0.0011371466326516148</v>
      </c>
      <c r="L313" s="16">
        <f t="shared" si="41"/>
        <v>158066.79337847242</v>
      </c>
      <c r="M313" s="59">
        <f t="shared" si="42"/>
        <v>158066.79</v>
      </c>
      <c r="N313" s="59">
        <f t="shared" si="44"/>
        <v>158066.79</v>
      </c>
      <c r="O313" s="59"/>
      <c r="P313" s="60" t="s">
        <v>34</v>
      </c>
      <c r="Q313" s="61">
        <f t="shared" si="43"/>
        <v>152.1335803657363</v>
      </c>
    </row>
    <row r="314" spans="1:17" ht="12.75">
      <c r="A314" s="53" t="s">
        <v>99</v>
      </c>
      <c r="B314" s="53">
        <f t="shared" si="38"/>
        <v>256</v>
      </c>
      <c r="C314" s="55" t="s">
        <v>357</v>
      </c>
      <c r="D314" s="55"/>
      <c r="E314" s="55" t="s">
        <v>51</v>
      </c>
      <c r="F314" s="55">
        <v>659</v>
      </c>
      <c r="G314" s="57">
        <f t="shared" si="39"/>
        <v>0.0001888247732301661</v>
      </c>
      <c r="H314" s="55">
        <v>111</v>
      </c>
      <c r="I314" s="57">
        <f t="shared" si="47"/>
        <v>8.69970889005001E-05</v>
      </c>
      <c r="J314" s="58">
        <f t="shared" si="45"/>
        <v>0.0006944444444444445</v>
      </c>
      <c r="K314" s="58">
        <f t="shared" si="40"/>
        <v>0.0009702663065751107</v>
      </c>
      <c r="L314" s="16">
        <f t="shared" si="41"/>
        <v>134869.92741286012</v>
      </c>
      <c r="M314" s="59">
        <f t="shared" si="42"/>
        <v>134869.93</v>
      </c>
      <c r="N314" s="59">
        <f t="shared" si="44"/>
        <v>134869.93</v>
      </c>
      <c r="O314" s="59"/>
      <c r="P314" s="60" t="s">
        <v>34</v>
      </c>
      <c r="Q314" s="61">
        <f t="shared" si="43"/>
        <v>204.6584673748103</v>
      </c>
    </row>
    <row r="315" spans="1:17" ht="12.75">
      <c r="A315" s="53" t="s">
        <v>99</v>
      </c>
      <c r="B315" s="53">
        <f t="shared" si="38"/>
        <v>257</v>
      </c>
      <c r="C315" s="55" t="s">
        <v>358</v>
      </c>
      <c r="D315" s="55"/>
      <c r="E315" s="55" t="s">
        <v>51</v>
      </c>
      <c r="F315" s="55">
        <v>262</v>
      </c>
      <c r="G315" s="57">
        <f t="shared" si="39"/>
        <v>7.507145764234222E-05</v>
      </c>
      <c r="H315" s="55">
        <v>3</v>
      </c>
      <c r="I315" s="57">
        <f t="shared" si="47"/>
        <v>2.3512726729864895E-06</v>
      </c>
      <c r="J315" s="58">
        <f t="shared" si="45"/>
        <v>0.0006944444444444445</v>
      </c>
      <c r="K315" s="58">
        <f t="shared" si="40"/>
        <v>0.0007718671747597731</v>
      </c>
      <c r="L315" s="16">
        <f t="shared" si="41"/>
        <v>107291.85289313275</v>
      </c>
      <c r="M315" s="59">
        <f t="shared" si="42"/>
        <v>107291.85</v>
      </c>
      <c r="N315" s="59">
        <f t="shared" si="44"/>
        <v>107291.85</v>
      </c>
      <c r="O315" s="59"/>
      <c r="P315" s="60" t="s">
        <v>34</v>
      </c>
      <c r="Q315" s="64">
        <f t="shared" si="43"/>
        <v>409.51087786259546</v>
      </c>
    </row>
    <row r="316" spans="1:17" ht="12.75">
      <c r="A316" s="53" t="s">
        <v>99</v>
      </c>
      <c r="B316" s="53">
        <f aca="true" t="shared" si="48" ref="B316:B370">+B315+1</f>
        <v>258</v>
      </c>
      <c r="C316" s="55" t="s">
        <v>359</v>
      </c>
      <c r="D316" s="55"/>
      <c r="E316" s="55" t="s">
        <v>51</v>
      </c>
      <c r="F316" s="56">
        <v>1467</v>
      </c>
      <c r="G316" s="57">
        <f t="shared" si="39"/>
        <v>0.0004203428563409009</v>
      </c>
      <c r="H316" s="55">
        <v>131</v>
      </c>
      <c r="I316" s="57">
        <f t="shared" si="47"/>
        <v>0.00010267224005374337</v>
      </c>
      <c r="J316" s="58">
        <f t="shared" si="45"/>
        <v>0.0006944444444444445</v>
      </c>
      <c r="K316" s="58">
        <f t="shared" si="40"/>
        <v>0.0012174595408390887</v>
      </c>
      <c r="L316" s="16">
        <f t="shared" si="41"/>
        <v>169230.52855525585</v>
      </c>
      <c r="M316" s="59">
        <f t="shared" si="42"/>
        <v>169230.53</v>
      </c>
      <c r="N316" s="59">
        <f t="shared" si="44"/>
        <v>169230.53</v>
      </c>
      <c r="O316" s="59"/>
      <c r="P316" s="60" t="s">
        <v>34</v>
      </c>
      <c r="Q316" s="61">
        <f t="shared" si="43"/>
        <v>115.35823449216088</v>
      </c>
    </row>
    <row r="317" spans="1:17" ht="12.75">
      <c r="A317" s="53" t="s">
        <v>99</v>
      </c>
      <c r="B317" s="53">
        <f t="shared" si="48"/>
        <v>259</v>
      </c>
      <c r="C317" s="55" t="s">
        <v>360</v>
      </c>
      <c r="D317" s="55"/>
      <c r="E317" s="55" t="s">
        <v>51</v>
      </c>
      <c r="F317" s="56">
        <v>5289</v>
      </c>
      <c r="G317" s="57">
        <f t="shared" si="39"/>
        <v>0.001515469234619649</v>
      </c>
      <c r="H317" s="55">
        <v>524</v>
      </c>
      <c r="I317" s="57">
        <f t="shared" si="47"/>
        <v>0.0004106889602149735</v>
      </c>
      <c r="J317" s="58">
        <f t="shared" si="45"/>
        <v>0.0006944444444444445</v>
      </c>
      <c r="K317" s="58">
        <f t="shared" si="40"/>
        <v>0.002620602639279067</v>
      </c>
      <c r="L317" s="16">
        <f t="shared" si="41"/>
        <v>364271.62866770814</v>
      </c>
      <c r="M317" s="59">
        <f t="shared" si="42"/>
        <v>364271.63</v>
      </c>
      <c r="N317" s="59">
        <f t="shared" si="44"/>
        <v>364271.63</v>
      </c>
      <c r="O317" s="59"/>
      <c r="P317" s="60" t="s">
        <v>34</v>
      </c>
      <c r="Q317" s="61">
        <f t="shared" si="43"/>
        <v>68.87344110417848</v>
      </c>
    </row>
    <row r="318" spans="1:17" ht="12.75">
      <c r="A318" s="53" t="s">
        <v>99</v>
      </c>
      <c r="B318" s="53">
        <f t="shared" si="48"/>
        <v>260</v>
      </c>
      <c r="C318" s="55" t="s">
        <v>361</v>
      </c>
      <c r="D318" s="55"/>
      <c r="E318" s="55" t="s">
        <v>51</v>
      </c>
      <c r="F318" s="56">
        <v>2296</v>
      </c>
      <c r="G318" s="57">
        <f t="shared" si="39"/>
        <v>0.0006578781173542661</v>
      </c>
      <c r="H318" s="55">
        <v>258</v>
      </c>
      <c r="I318" s="57">
        <f t="shared" si="47"/>
        <v>0.00020220944987683808</v>
      </c>
      <c r="J318" s="58">
        <f t="shared" si="45"/>
        <v>0.0006944444444444445</v>
      </c>
      <c r="K318" s="58">
        <f t="shared" si="40"/>
        <v>0.0015545320116755487</v>
      </c>
      <c r="L318" s="16">
        <f t="shared" si="41"/>
        <v>216084.6132189363</v>
      </c>
      <c r="M318" s="59">
        <f t="shared" si="42"/>
        <v>216084.61</v>
      </c>
      <c r="N318" s="59">
        <f t="shared" si="44"/>
        <v>216084.61</v>
      </c>
      <c r="O318" s="59"/>
      <c r="P318" s="60" t="s">
        <v>34</v>
      </c>
      <c r="Q318" s="61">
        <f t="shared" si="43"/>
        <v>94.11350609756097</v>
      </c>
    </row>
    <row r="319" spans="1:17" ht="12.75">
      <c r="A319" s="53" t="s">
        <v>99</v>
      </c>
      <c r="B319" s="53">
        <f t="shared" si="48"/>
        <v>261</v>
      </c>
      <c r="C319" s="55" t="s">
        <v>362</v>
      </c>
      <c r="D319" s="55"/>
      <c r="E319" s="55" t="s">
        <v>51</v>
      </c>
      <c r="F319" s="55">
        <v>140</v>
      </c>
      <c r="G319" s="57">
        <f t="shared" si="39"/>
        <v>4.011451935086989E-05</v>
      </c>
      <c r="H319" s="55">
        <v>3</v>
      </c>
      <c r="I319" s="57">
        <f t="shared" si="47"/>
        <v>2.3512726729864895E-06</v>
      </c>
      <c r="J319" s="58">
        <f t="shared" si="45"/>
        <v>0.0006944444444444445</v>
      </c>
      <c r="K319" s="58">
        <f t="shared" si="40"/>
        <v>0.0007369102364683008</v>
      </c>
      <c r="L319" s="16">
        <f t="shared" si="41"/>
        <v>102432.73359980322</v>
      </c>
      <c r="M319" s="59">
        <f t="shared" si="42"/>
        <v>102432.73</v>
      </c>
      <c r="N319" s="59">
        <f t="shared" si="44"/>
        <v>102432.73</v>
      </c>
      <c r="O319" s="59"/>
      <c r="P319" s="60" t="s">
        <v>34</v>
      </c>
      <c r="Q319" s="64">
        <f t="shared" si="43"/>
        <v>731.6623571428571</v>
      </c>
    </row>
    <row r="320" spans="1:17" ht="12.75">
      <c r="A320" s="53" t="s">
        <v>99</v>
      </c>
      <c r="B320" s="53">
        <f t="shared" si="48"/>
        <v>262</v>
      </c>
      <c r="C320" s="55" t="s">
        <v>363</v>
      </c>
      <c r="D320" s="55"/>
      <c r="E320" s="55" t="s">
        <v>51</v>
      </c>
      <c r="F320" s="55">
        <v>879</v>
      </c>
      <c r="G320" s="57">
        <f t="shared" si="39"/>
        <v>0.0002518618750672474</v>
      </c>
      <c r="H320" s="55">
        <v>96</v>
      </c>
      <c r="I320" s="57">
        <f t="shared" si="47"/>
        <v>7.524072553556766E-05</v>
      </c>
      <c r="J320" s="58">
        <f t="shared" si="45"/>
        <v>0.0006944444444444445</v>
      </c>
      <c r="K320" s="58">
        <f t="shared" si="40"/>
        <v>0.0010215470450472596</v>
      </c>
      <c r="L320" s="16">
        <f t="shared" si="41"/>
        <v>141998.10390270423</v>
      </c>
      <c r="M320" s="59">
        <f t="shared" si="42"/>
        <v>141998.1</v>
      </c>
      <c r="N320" s="59">
        <f t="shared" si="44"/>
        <v>141998.1</v>
      </c>
      <c r="O320" s="59"/>
      <c r="P320" s="60" t="s">
        <v>34</v>
      </c>
      <c r="Q320" s="61">
        <f t="shared" si="43"/>
        <v>161.54505119453927</v>
      </c>
    </row>
    <row r="321" spans="1:17" ht="12.75">
      <c r="A321" s="53" t="s">
        <v>99</v>
      </c>
      <c r="B321" s="53">
        <f t="shared" si="48"/>
        <v>263</v>
      </c>
      <c r="C321" s="55" t="s">
        <v>364</v>
      </c>
      <c r="D321" s="55"/>
      <c r="E321" s="55" t="s">
        <v>84</v>
      </c>
      <c r="F321" s="63">
        <v>450</v>
      </c>
      <c r="G321" s="57">
        <f t="shared" si="39"/>
        <v>0.00012893952648493893</v>
      </c>
      <c r="H321" s="63">
        <v>70</v>
      </c>
      <c r="I321" s="57">
        <f t="shared" si="47"/>
        <v>5.486302903635142E-05</v>
      </c>
      <c r="J321" s="58">
        <f t="shared" si="45"/>
        <v>0.0006944444444444445</v>
      </c>
      <c r="K321" s="58">
        <f t="shared" si="40"/>
        <v>0.0008782469999657348</v>
      </c>
      <c r="L321" s="16">
        <f t="shared" si="41"/>
        <v>122078.96773623704</v>
      </c>
      <c r="M321" s="59">
        <f t="shared" si="42"/>
        <v>122078.97</v>
      </c>
      <c r="N321" s="59">
        <f t="shared" si="44"/>
        <v>122078.97</v>
      </c>
      <c r="O321" s="59"/>
      <c r="P321" s="60" t="s">
        <v>34</v>
      </c>
      <c r="Q321" s="61">
        <f t="shared" si="43"/>
        <v>271.2866</v>
      </c>
    </row>
    <row r="322" spans="1:17" ht="12.75">
      <c r="A322" s="53" t="s">
        <v>99</v>
      </c>
      <c r="B322" s="53">
        <f t="shared" si="48"/>
        <v>264</v>
      </c>
      <c r="C322" s="55" t="s">
        <v>365</v>
      </c>
      <c r="D322" s="55"/>
      <c r="E322" s="55" t="s">
        <v>84</v>
      </c>
      <c r="F322" s="63">
        <v>536</v>
      </c>
      <c r="G322" s="57">
        <f t="shared" si="39"/>
        <v>0.00015358130265761614</v>
      </c>
      <c r="H322" s="63">
        <v>167</v>
      </c>
      <c r="I322" s="57">
        <f t="shared" si="47"/>
        <v>0.00013088751212958125</v>
      </c>
      <c r="J322" s="58">
        <f t="shared" si="45"/>
        <v>0.0006944444444444445</v>
      </c>
      <c r="K322" s="58">
        <f t="shared" si="40"/>
        <v>0.0009789132592316419</v>
      </c>
      <c r="L322" s="16">
        <f t="shared" si="41"/>
        <v>136071.87977297592</v>
      </c>
      <c r="M322" s="59">
        <f t="shared" si="42"/>
        <v>136071.88</v>
      </c>
      <c r="N322" s="59">
        <f t="shared" si="44"/>
        <v>136071.88</v>
      </c>
      <c r="O322" s="59"/>
      <c r="P322" s="60" t="s">
        <v>34</v>
      </c>
      <c r="Q322" s="61">
        <f t="shared" si="43"/>
        <v>253.86544776119405</v>
      </c>
    </row>
    <row r="323" spans="1:17" ht="12.75">
      <c r="A323" s="53" t="s">
        <v>99</v>
      </c>
      <c r="B323" s="53">
        <f t="shared" si="48"/>
        <v>265</v>
      </c>
      <c r="C323" s="55" t="s">
        <v>366</v>
      </c>
      <c r="D323" s="55"/>
      <c r="E323" s="55" t="s">
        <v>84</v>
      </c>
      <c r="F323" s="63">
        <v>562</v>
      </c>
      <c r="G323" s="57">
        <f t="shared" si="39"/>
        <v>0.00016103114196563484</v>
      </c>
      <c r="H323" s="63">
        <v>213</v>
      </c>
      <c r="I323" s="57">
        <f t="shared" si="47"/>
        <v>0.00016694035978204075</v>
      </c>
      <c r="J323" s="58">
        <f t="shared" si="45"/>
        <v>0.0006944444444444445</v>
      </c>
      <c r="K323" s="58">
        <f t="shared" si="40"/>
        <v>0.00102241594619212</v>
      </c>
      <c r="L323" s="16">
        <f t="shared" si="41"/>
        <v>142118.88376854325</v>
      </c>
      <c r="M323" s="59">
        <f t="shared" si="42"/>
        <v>142118.88</v>
      </c>
      <c r="N323" s="59">
        <f t="shared" si="44"/>
        <v>142118.88</v>
      </c>
      <c r="O323" s="59"/>
      <c r="P323" s="60" t="s">
        <v>34</v>
      </c>
      <c r="Q323" s="61">
        <f t="shared" si="43"/>
        <v>252.8805693950178</v>
      </c>
    </row>
    <row r="324" spans="1:17" ht="12.75">
      <c r="A324" s="53" t="s">
        <v>99</v>
      </c>
      <c r="B324" s="53">
        <f t="shared" si="48"/>
        <v>266</v>
      </c>
      <c r="C324" s="55" t="s">
        <v>367</v>
      </c>
      <c r="D324" s="55"/>
      <c r="E324" s="55" t="s">
        <v>84</v>
      </c>
      <c r="F324" s="63">
        <v>113</v>
      </c>
      <c r="G324" s="57">
        <f t="shared" si="39"/>
        <v>3.237814776177355E-05</v>
      </c>
      <c r="H324" s="63">
        <v>2</v>
      </c>
      <c r="I324" s="57">
        <f t="shared" si="47"/>
        <v>1.5675151153243263E-06</v>
      </c>
      <c r="J324" s="58">
        <f t="shared" si="45"/>
        <v>0.0006944444444444445</v>
      </c>
      <c r="K324" s="58">
        <f t="shared" si="40"/>
        <v>0.0007283901073215424</v>
      </c>
      <c r="L324" s="16">
        <f t="shared" si="41"/>
        <v>101248.41008801636</v>
      </c>
      <c r="M324" s="59">
        <f t="shared" si="42"/>
        <v>101248.41</v>
      </c>
      <c r="N324" s="59">
        <f t="shared" si="44"/>
        <v>101248.41</v>
      </c>
      <c r="O324" s="59"/>
      <c r="P324" s="60" t="s">
        <v>34</v>
      </c>
      <c r="Q324" s="64">
        <f t="shared" si="43"/>
        <v>896.0036283185841</v>
      </c>
    </row>
    <row r="325" spans="1:17" ht="12.75">
      <c r="A325" s="53" t="s">
        <v>99</v>
      </c>
      <c r="B325" s="53">
        <f t="shared" si="48"/>
        <v>267</v>
      </c>
      <c r="C325" s="55" t="s">
        <v>368</v>
      </c>
      <c r="D325" s="55"/>
      <c r="E325" s="55" t="s">
        <v>84</v>
      </c>
      <c r="F325" s="62">
        <v>4921</v>
      </c>
      <c r="G325" s="57">
        <f t="shared" si="39"/>
        <v>0.0014100253551830766</v>
      </c>
      <c r="H325" s="63">
        <v>727</v>
      </c>
      <c r="I325" s="57">
        <f t="shared" si="47"/>
        <v>0.0005697917444203926</v>
      </c>
      <c r="J325" s="58">
        <f t="shared" si="45"/>
        <v>0.0006944444444444445</v>
      </c>
      <c r="K325" s="58">
        <f t="shared" si="40"/>
        <v>0.0026742615440479138</v>
      </c>
      <c r="L325" s="16">
        <f t="shared" si="41"/>
        <v>371730.37740729214</v>
      </c>
      <c r="M325" s="59">
        <f t="shared" si="42"/>
        <v>371730.38</v>
      </c>
      <c r="N325" s="59">
        <f t="shared" si="44"/>
        <v>371730.38</v>
      </c>
      <c r="O325" s="59"/>
      <c r="P325" s="60" t="s">
        <v>34</v>
      </c>
      <c r="Q325" s="61">
        <f t="shared" si="43"/>
        <v>75.53960170697013</v>
      </c>
    </row>
    <row r="326" spans="1:17" ht="12.75">
      <c r="A326" s="53" t="s">
        <v>99</v>
      </c>
      <c r="B326" s="53">
        <f t="shared" si="48"/>
        <v>268</v>
      </c>
      <c r="C326" s="55" t="s">
        <v>369</v>
      </c>
      <c r="D326" s="55"/>
      <c r="E326" s="55" t="s">
        <v>84</v>
      </c>
      <c r="F326" s="63">
        <v>232</v>
      </c>
      <c r="G326" s="57">
        <f t="shared" si="39"/>
        <v>6.647548921001296E-05</v>
      </c>
      <c r="H326" s="63">
        <v>50</v>
      </c>
      <c r="I326" s="57">
        <f t="shared" si="47"/>
        <v>3.918787788310816E-05</v>
      </c>
      <c r="J326" s="58">
        <f t="shared" si="45"/>
        <v>0.0006944444444444445</v>
      </c>
      <c r="K326" s="58">
        <f t="shared" si="40"/>
        <v>0.0008001078115375655</v>
      </c>
      <c r="L326" s="16">
        <f t="shared" si="41"/>
        <v>111217.38612715622</v>
      </c>
      <c r="M326" s="59">
        <f t="shared" si="42"/>
        <v>111217.39</v>
      </c>
      <c r="N326" s="59">
        <f t="shared" si="44"/>
        <v>111217.39</v>
      </c>
      <c r="O326" s="59"/>
      <c r="P326" s="60" t="s">
        <v>34</v>
      </c>
      <c r="Q326" s="61">
        <f t="shared" si="43"/>
        <v>479.38530172413795</v>
      </c>
    </row>
    <row r="327" spans="1:17" ht="12.75">
      <c r="A327" s="53" t="s">
        <v>99</v>
      </c>
      <c r="B327" s="53">
        <f t="shared" si="48"/>
        <v>269</v>
      </c>
      <c r="C327" s="55" t="s">
        <v>370</v>
      </c>
      <c r="D327" s="55"/>
      <c r="E327" s="55" t="s">
        <v>84</v>
      </c>
      <c r="F327" s="62">
        <v>2381</v>
      </c>
      <c r="G327" s="57">
        <f t="shared" si="39"/>
        <v>0.0006822333612458658</v>
      </c>
      <c r="H327" s="63">
        <v>594</v>
      </c>
      <c r="I327" s="57">
        <f t="shared" si="47"/>
        <v>0.00046555198925132493</v>
      </c>
      <c r="J327" s="58">
        <f t="shared" si="45"/>
        <v>0.0006944444444444445</v>
      </c>
      <c r="K327" s="58">
        <f t="shared" si="40"/>
        <v>0.001842229794941635</v>
      </c>
      <c r="L327" s="16">
        <f t="shared" si="41"/>
        <v>256075.4681862721</v>
      </c>
      <c r="M327" s="59">
        <f t="shared" si="42"/>
        <v>256075.47</v>
      </c>
      <c r="N327" s="59">
        <f t="shared" si="44"/>
        <v>256075.47</v>
      </c>
      <c r="O327" s="59"/>
      <c r="P327" s="60" t="s">
        <v>34</v>
      </c>
      <c r="Q327" s="61">
        <f t="shared" si="43"/>
        <v>107.54954640907182</v>
      </c>
    </row>
    <row r="328" spans="1:17" ht="12.75">
      <c r="A328" s="53" t="s">
        <v>99</v>
      </c>
      <c r="B328" s="53">
        <f t="shared" si="48"/>
        <v>270</v>
      </c>
      <c r="C328" s="55" t="s">
        <v>371</v>
      </c>
      <c r="D328" s="55"/>
      <c r="E328" s="55" t="s">
        <v>84</v>
      </c>
      <c r="F328" s="63">
        <v>520</v>
      </c>
      <c r="G328" s="57">
        <f t="shared" si="39"/>
        <v>0.00014899678616037387</v>
      </c>
      <c r="H328" s="63">
        <v>37</v>
      </c>
      <c r="I328" s="57">
        <f t="shared" si="47"/>
        <v>2.8999029633500038E-05</v>
      </c>
      <c r="J328" s="58">
        <f t="shared" si="45"/>
        <v>0.0006944444444444445</v>
      </c>
      <c r="K328" s="58">
        <f t="shared" si="40"/>
        <v>0.0008724402602383184</v>
      </c>
      <c r="L328" s="16">
        <f t="shared" si="41"/>
        <v>121271.81349390697</v>
      </c>
      <c r="M328" s="59">
        <f t="shared" si="42"/>
        <v>121271.81</v>
      </c>
      <c r="N328" s="59">
        <f t="shared" si="44"/>
        <v>121271.81</v>
      </c>
      <c r="O328" s="59"/>
      <c r="P328" s="60" t="s">
        <v>34</v>
      </c>
      <c r="Q328" s="61">
        <f t="shared" si="43"/>
        <v>233.21501923076923</v>
      </c>
    </row>
    <row r="329" spans="1:17" ht="12.75">
      <c r="A329" s="53" t="s">
        <v>99</v>
      </c>
      <c r="B329" s="53">
        <f t="shared" si="48"/>
        <v>271</v>
      </c>
      <c r="C329" s="55" t="s">
        <v>372</v>
      </c>
      <c r="D329" s="55"/>
      <c r="E329" s="55" t="s">
        <v>84</v>
      </c>
      <c r="F329" s="62">
        <v>1921</v>
      </c>
      <c r="G329" s="57">
        <f t="shared" si="39"/>
        <v>0.0005504285119501504</v>
      </c>
      <c r="H329" s="63">
        <v>428</v>
      </c>
      <c r="I329" s="57">
        <f t="shared" si="47"/>
        <v>0.00033544823467940586</v>
      </c>
      <c r="J329" s="58">
        <f t="shared" si="45"/>
        <v>0.0006944444444444445</v>
      </c>
      <c r="K329" s="58">
        <f t="shared" si="40"/>
        <v>0.0015803211910740008</v>
      </c>
      <c r="L329" s="16">
        <f t="shared" si="41"/>
        <v>219669.38652285933</v>
      </c>
      <c r="M329" s="59">
        <f t="shared" si="42"/>
        <v>219669.39</v>
      </c>
      <c r="N329" s="59">
        <f t="shared" si="44"/>
        <v>219669.39</v>
      </c>
      <c r="O329" s="59"/>
      <c r="P329" s="60" t="s">
        <v>34</v>
      </c>
      <c r="Q329" s="61">
        <f t="shared" si="43"/>
        <v>114.35158250910985</v>
      </c>
    </row>
    <row r="330" spans="1:17" ht="12.75">
      <c r="A330" s="53" t="s">
        <v>99</v>
      </c>
      <c r="B330" s="53">
        <f t="shared" si="48"/>
        <v>272</v>
      </c>
      <c r="C330" s="55" t="s">
        <v>373</v>
      </c>
      <c r="D330" s="55"/>
      <c r="E330" s="55" t="s">
        <v>84</v>
      </c>
      <c r="F330" s="63">
        <v>574</v>
      </c>
      <c r="G330" s="57">
        <f t="shared" si="39"/>
        <v>0.00016446952933856654</v>
      </c>
      <c r="H330" s="63">
        <v>125</v>
      </c>
      <c r="I330" s="57">
        <f t="shared" si="47"/>
        <v>9.796969470777039E-05</v>
      </c>
      <c r="J330" s="58">
        <f t="shared" si="45"/>
        <v>0.0006944444444444445</v>
      </c>
      <c r="K330" s="58">
        <f t="shared" si="40"/>
        <v>0.0009568836684907813</v>
      </c>
      <c r="L330" s="16">
        <f t="shared" si="41"/>
        <v>133009.7005712241</v>
      </c>
      <c r="M330" s="59">
        <f t="shared" si="42"/>
        <v>133009.7</v>
      </c>
      <c r="N330" s="59">
        <f t="shared" si="44"/>
        <v>133009.7</v>
      </c>
      <c r="O330" s="59"/>
      <c r="P330" s="60" t="s">
        <v>34</v>
      </c>
      <c r="Q330" s="61">
        <f t="shared" si="43"/>
        <v>231.72421602787458</v>
      </c>
    </row>
    <row r="331" spans="1:17" ht="12.75">
      <c r="A331" s="53" t="s">
        <v>99</v>
      </c>
      <c r="B331" s="53">
        <f t="shared" si="48"/>
        <v>273</v>
      </c>
      <c r="C331" s="55" t="s">
        <v>374</v>
      </c>
      <c r="D331" s="55"/>
      <c r="E331" s="55" t="s">
        <v>84</v>
      </c>
      <c r="F331" s="63">
        <v>910</v>
      </c>
      <c r="G331" s="57">
        <f aca="true" t="shared" si="49" ref="G331:G370">+F331/$F$371*0.49</f>
        <v>0.0002607443757806543</v>
      </c>
      <c r="H331" s="63">
        <v>305</v>
      </c>
      <c r="I331" s="57">
        <f t="shared" si="47"/>
        <v>0.00023904605508695976</v>
      </c>
      <c r="J331" s="58">
        <f t="shared" si="45"/>
        <v>0.0006944444444444445</v>
      </c>
      <c r="K331" s="58">
        <f aca="true" t="shared" si="50" ref="K331:K370">+G331+I331+J331</f>
        <v>0.0011942348753120587</v>
      </c>
      <c r="L331" s="16">
        <f aca="true" t="shared" si="51" ref="L331:L370">+K331*$N$3</f>
        <v>166002.2303730021</v>
      </c>
      <c r="M331" s="59">
        <f aca="true" t="shared" si="52" ref="M331:M369">ROUND(L331,2)</f>
        <v>166002.23</v>
      </c>
      <c r="N331" s="59">
        <f t="shared" si="44"/>
        <v>166002.23</v>
      </c>
      <c r="O331" s="59"/>
      <c r="P331" s="60" t="s">
        <v>34</v>
      </c>
      <c r="Q331" s="61">
        <f aca="true" t="shared" si="53" ref="Q331:Q371">+M331/F331</f>
        <v>182.42003296703297</v>
      </c>
    </row>
    <row r="332" spans="1:17" ht="12.75">
      <c r="A332" s="53" t="s">
        <v>99</v>
      </c>
      <c r="B332" s="53">
        <f t="shared" si="48"/>
        <v>274</v>
      </c>
      <c r="C332" s="55" t="s">
        <v>375</v>
      </c>
      <c r="D332" s="55"/>
      <c r="E332" s="55" t="s">
        <v>84</v>
      </c>
      <c r="F332" s="63">
        <v>743</v>
      </c>
      <c r="G332" s="57">
        <f t="shared" si="49"/>
        <v>0.00021289348484068805</v>
      </c>
      <c r="H332" s="63">
        <v>149</v>
      </c>
      <c r="I332" s="57">
        <f t="shared" si="47"/>
        <v>0.00011677987609166231</v>
      </c>
      <c r="J332" s="58">
        <f t="shared" si="45"/>
        <v>0.0006944444444444445</v>
      </c>
      <c r="K332" s="58">
        <f t="shared" si="50"/>
        <v>0.001024117805376795</v>
      </c>
      <c r="L332" s="16">
        <f t="shared" si="51"/>
        <v>142355.44730079063</v>
      </c>
      <c r="M332" s="59">
        <f t="shared" si="52"/>
        <v>142355.45</v>
      </c>
      <c r="N332" s="59">
        <f aca="true" t="shared" si="54" ref="N332:N370">+M332</f>
        <v>142355.45</v>
      </c>
      <c r="O332" s="59"/>
      <c r="P332" s="60" t="s">
        <v>34</v>
      </c>
      <c r="Q332" s="61">
        <f t="shared" si="53"/>
        <v>191.59549125168238</v>
      </c>
    </row>
    <row r="333" spans="1:17" ht="12.75">
      <c r="A333" s="53" t="s">
        <v>99</v>
      </c>
      <c r="B333" s="53">
        <f t="shared" si="48"/>
        <v>275</v>
      </c>
      <c r="C333" s="55" t="s">
        <v>376</v>
      </c>
      <c r="D333" s="55"/>
      <c r="E333" s="55" t="s">
        <v>84</v>
      </c>
      <c r="F333" s="63">
        <v>105</v>
      </c>
      <c r="G333" s="57">
        <f t="shared" si="49"/>
        <v>3.0085889513152413E-05</v>
      </c>
      <c r="H333" s="63" t="s">
        <v>257</v>
      </c>
      <c r="I333" s="57"/>
      <c r="J333" s="58">
        <f aca="true" t="shared" si="55" ref="J333:J370">1/360*0.25</f>
        <v>0.0006944444444444445</v>
      </c>
      <c r="K333" s="58">
        <f t="shared" si="50"/>
        <v>0.0007245303339575969</v>
      </c>
      <c r="L333" s="16">
        <f t="shared" si="51"/>
        <v>100711.89001110784</v>
      </c>
      <c r="M333" s="59">
        <f t="shared" si="52"/>
        <v>100711.89</v>
      </c>
      <c r="N333" s="59">
        <f t="shared" si="54"/>
        <v>100711.89</v>
      </c>
      <c r="O333" s="59"/>
      <c r="P333" s="60" t="s">
        <v>34</v>
      </c>
      <c r="Q333" s="64">
        <f t="shared" si="53"/>
        <v>959.1608571428571</v>
      </c>
    </row>
    <row r="334" spans="1:17" ht="12.75">
      <c r="A334" s="53" t="s">
        <v>99</v>
      </c>
      <c r="B334" s="53">
        <f t="shared" si="48"/>
        <v>276</v>
      </c>
      <c r="C334" s="55" t="s">
        <v>377</v>
      </c>
      <c r="D334" s="55"/>
      <c r="E334" s="55" t="s">
        <v>84</v>
      </c>
      <c r="F334" s="63">
        <v>672</v>
      </c>
      <c r="G334" s="57">
        <f t="shared" si="49"/>
        <v>0.00019254969288417547</v>
      </c>
      <c r="H334" s="63">
        <v>213</v>
      </c>
      <c r="I334" s="57">
        <f aca="true" t="shared" si="56" ref="I334:I370">+H334/$H$371*0.21</f>
        <v>0.00016694035978204075</v>
      </c>
      <c r="J334" s="58">
        <f t="shared" si="55"/>
        <v>0.0006944444444444445</v>
      </c>
      <c r="K334" s="58">
        <f t="shared" si="50"/>
        <v>0.0010539344971106607</v>
      </c>
      <c r="L334" s="16">
        <f t="shared" si="51"/>
        <v>146500.05690187318</v>
      </c>
      <c r="M334" s="59">
        <f t="shared" si="52"/>
        <v>146500.06</v>
      </c>
      <c r="N334" s="59">
        <f t="shared" si="54"/>
        <v>146500.06</v>
      </c>
      <c r="O334" s="59"/>
      <c r="P334" s="60" t="s">
        <v>34</v>
      </c>
      <c r="Q334" s="61">
        <f t="shared" si="53"/>
        <v>218.00604166666668</v>
      </c>
    </row>
    <row r="335" spans="1:17" ht="12.75">
      <c r="A335" s="53" t="s">
        <v>99</v>
      </c>
      <c r="B335" s="53">
        <f t="shared" si="48"/>
        <v>277</v>
      </c>
      <c r="C335" s="55" t="s">
        <v>378</v>
      </c>
      <c r="D335" s="55"/>
      <c r="E335" s="55" t="s">
        <v>84</v>
      </c>
      <c r="F335" s="63">
        <v>432</v>
      </c>
      <c r="G335" s="57">
        <f t="shared" si="49"/>
        <v>0.00012378194542554137</v>
      </c>
      <c r="H335" s="63">
        <v>99</v>
      </c>
      <c r="I335" s="57">
        <f t="shared" si="56"/>
        <v>7.759199820855414E-05</v>
      </c>
      <c r="J335" s="58">
        <f t="shared" si="55"/>
        <v>0.0006944444444444445</v>
      </c>
      <c r="K335" s="58">
        <f t="shared" si="50"/>
        <v>0.0008958183880785401</v>
      </c>
      <c r="L335" s="16">
        <f t="shared" si="51"/>
        <v>124521.4433980813</v>
      </c>
      <c r="M335" s="59">
        <f t="shared" si="52"/>
        <v>124521.44</v>
      </c>
      <c r="N335" s="59">
        <f t="shared" si="54"/>
        <v>124521.44</v>
      </c>
      <c r="O335" s="59"/>
      <c r="P335" s="60" t="s">
        <v>34</v>
      </c>
      <c r="Q335" s="61">
        <f t="shared" si="53"/>
        <v>288.2440740740741</v>
      </c>
    </row>
    <row r="336" spans="1:17" ht="12.75">
      <c r="A336" s="53" t="s">
        <v>99</v>
      </c>
      <c r="B336" s="53">
        <f t="shared" si="48"/>
        <v>278</v>
      </c>
      <c r="C336" s="55" t="s">
        <v>379</v>
      </c>
      <c r="D336" s="55"/>
      <c r="E336" s="55" t="s">
        <v>84</v>
      </c>
      <c r="F336" s="62">
        <v>1225</v>
      </c>
      <c r="G336" s="57">
        <f t="shared" si="49"/>
        <v>0.0003510020443201115</v>
      </c>
      <c r="H336" s="63">
        <v>260</v>
      </c>
      <c r="I336" s="57">
        <f t="shared" si="56"/>
        <v>0.00020377696499216243</v>
      </c>
      <c r="J336" s="58">
        <f t="shared" si="55"/>
        <v>0.0006944444444444445</v>
      </c>
      <c r="K336" s="58">
        <f t="shared" si="50"/>
        <v>0.0012492234537567182</v>
      </c>
      <c r="L336" s="16">
        <f t="shared" si="51"/>
        <v>173645.8077425451</v>
      </c>
      <c r="M336" s="59">
        <f t="shared" si="52"/>
        <v>173645.81</v>
      </c>
      <c r="N336" s="59">
        <f t="shared" si="54"/>
        <v>173645.81</v>
      </c>
      <c r="O336" s="59"/>
      <c r="P336" s="60" t="s">
        <v>34</v>
      </c>
      <c r="Q336" s="61">
        <f t="shared" si="53"/>
        <v>141.75168163265306</v>
      </c>
    </row>
    <row r="337" spans="1:17" ht="12.75">
      <c r="A337" s="53" t="s">
        <v>99</v>
      </c>
      <c r="B337" s="53">
        <f t="shared" si="48"/>
        <v>279</v>
      </c>
      <c r="C337" s="55" t="s">
        <v>380</v>
      </c>
      <c r="D337" s="55"/>
      <c r="E337" s="55" t="s">
        <v>84</v>
      </c>
      <c r="F337" s="62">
        <v>2249</v>
      </c>
      <c r="G337" s="57">
        <f t="shared" si="49"/>
        <v>0.000644411100143617</v>
      </c>
      <c r="H337" s="63">
        <v>316</v>
      </c>
      <c r="I337" s="57">
        <f t="shared" si="56"/>
        <v>0.00024766738822124354</v>
      </c>
      <c r="J337" s="58">
        <f t="shared" si="55"/>
        <v>0.0006944444444444445</v>
      </c>
      <c r="K337" s="58">
        <f t="shared" si="50"/>
        <v>0.001586522932809305</v>
      </c>
      <c r="L337" s="16">
        <f t="shared" si="51"/>
        <v>220531.44722929184</v>
      </c>
      <c r="M337" s="59">
        <f t="shared" si="52"/>
        <v>220531.45</v>
      </c>
      <c r="N337" s="59">
        <f t="shared" si="54"/>
        <v>220531.45</v>
      </c>
      <c r="O337" s="59"/>
      <c r="P337" s="60" t="s">
        <v>34</v>
      </c>
      <c r="Q337" s="61">
        <f t="shared" si="53"/>
        <v>98.05755891507337</v>
      </c>
    </row>
    <row r="338" spans="1:17" ht="12.75">
      <c r="A338" s="53" t="s">
        <v>99</v>
      </c>
      <c r="B338" s="53">
        <f t="shared" si="48"/>
        <v>280</v>
      </c>
      <c r="C338" s="55" t="s">
        <v>381</v>
      </c>
      <c r="D338" s="55"/>
      <c r="E338" s="55" t="s">
        <v>44</v>
      </c>
      <c r="F338" s="55">
        <v>601</v>
      </c>
      <c r="G338" s="57">
        <f t="shared" si="49"/>
        <v>0.00017220590092766288</v>
      </c>
      <c r="H338" s="55">
        <v>38</v>
      </c>
      <c r="I338" s="57">
        <f t="shared" si="56"/>
        <v>2.97827871911622E-05</v>
      </c>
      <c r="J338" s="58">
        <f t="shared" si="55"/>
        <v>0.0006944444444444445</v>
      </c>
      <c r="K338" s="58">
        <f t="shared" si="50"/>
        <v>0.0008964331325632696</v>
      </c>
      <c r="L338" s="16">
        <f t="shared" si="51"/>
        <v>124606.89472569217</v>
      </c>
      <c r="M338" s="59">
        <f t="shared" si="52"/>
        <v>124606.89</v>
      </c>
      <c r="N338" s="59">
        <f t="shared" si="54"/>
        <v>124606.89</v>
      </c>
      <c r="O338" s="59"/>
      <c r="P338" s="60" t="s">
        <v>34</v>
      </c>
      <c r="Q338" s="61">
        <f t="shared" si="53"/>
        <v>207.33259567387688</v>
      </c>
    </row>
    <row r="339" spans="1:17" ht="12.75">
      <c r="A339" s="53" t="s">
        <v>99</v>
      </c>
      <c r="B339" s="53">
        <f t="shared" si="48"/>
        <v>281</v>
      </c>
      <c r="C339" s="55" t="s">
        <v>382</v>
      </c>
      <c r="D339" s="55"/>
      <c r="E339" s="55" t="s">
        <v>44</v>
      </c>
      <c r="F339" s="55">
        <v>929</v>
      </c>
      <c r="G339" s="57">
        <f t="shared" si="49"/>
        <v>0.0002661884891211295</v>
      </c>
      <c r="H339" s="55">
        <v>55</v>
      </c>
      <c r="I339" s="57">
        <f t="shared" si="56"/>
        <v>4.310666567141898E-05</v>
      </c>
      <c r="J339" s="58">
        <f t="shared" si="55"/>
        <v>0.0006944444444444445</v>
      </c>
      <c r="K339" s="58">
        <f t="shared" si="50"/>
        <v>0.001003739599236993</v>
      </c>
      <c r="L339" s="16">
        <f t="shared" si="51"/>
        <v>139522.81551273973</v>
      </c>
      <c r="M339" s="59">
        <f t="shared" si="52"/>
        <v>139522.82</v>
      </c>
      <c r="N339" s="59">
        <f t="shared" si="54"/>
        <v>139522.82</v>
      </c>
      <c r="O339" s="59"/>
      <c r="P339" s="60" t="s">
        <v>34</v>
      </c>
      <c r="Q339" s="61">
        <f t="shared" si="53"/>
        <v>150.1860279870829</v>
      </c>
    </row>
    <row r="340" spans="1:17" ht="12.75">
      <c r="A340" s="53" t="s">
        <v>99</v>
      </c>
      <c r="B340" s="53">
        <f t="shared" si="48"/>
        <v>282</v>
      </c>
      <c r="C340" s="55" t="s">
        <v>383</v>
      </c>
      <c r="D340" s="55"/>
      <c r="E340" s="55" t="s">
        <v>44</v>
      </c>
      <c r="F340" s="56">
        <v>2613</v>
      </c>
      <c r="G340" s="57">
        <f t="shared" si="49"/>
        <v>0.0007487088504558786</v>
      </c>
      <c r="H340" s="55">
        <v>190</v>
      </c>
      <c r="I340" s="57">
        <f t="shared" si="56"/>
        <v>0.000148913935955811</v>
      </c>
      <c r="J340" s="58">
        <f t="shared" si="55"/>
        <v>0.0006944444444444445</v>
      </c>
      <c r="K340" s="58">
        <f t="shared" si="50"/>
        <v>0.001592067230856134</v>
      </c>
      <c r="L340" s="16">
        <f t="shared" si="51"/>
        <v>221302.1212906952</v>
      </c>
      <c r="M340" s="59">
        <f t="shared" si="52"/>
        <v>221302.12</v>
      </c>
      <c r="N340" s="59">
        <f t="shared" si="54"/>
        <v>221302.12</v>
      </c>
      <c r="O340" s="59"/>
      <c r="P340" s="60" t="s">
        <v>34</v>
      </c>
      <c r="Q340" s="61">
        <f t="shared" si="53"/>
        <v>84.69273631840795</v>
      </c>
    </row>
    <row r="341" spans="1:17" ht="12.75">
      <c r="A341" s="53" t="s">
        <v>99</v>
      </c>
      <c r="B341" s="53">
        <f t="shared" si="48"/>
        <v>283</v>
      </c>
      <c r="C341" s="55" t="s">
        <v>384</v>
      </c>
      <c r="D341" s="55"/>
      <c r="E341" s="55" t="s">
        <v>44</v>
      </c>
      <c r="F341" s="56">
        <v>1149</v>
      </c>
      <c r="G341" s="57">
        <f t="shared" si="49"/>
        <v>0.00032922559095821074</v>
      </c>
      <c r="H341" s="55">
        <v>159</v>
      </c>
      <c r="I341" s="57">
        <f t="shared" si="56"/>
        <v>0.00012461745166828393</v>
      </c>
      <c r="J341" s="58">
        <f t="shared" si="55"/>
        <v>0.0006944444444444445</v>
      </c>
      <c r="K341" s="58">
        <f t="shared" si="50"/>
        <v>0.0011482874870709391</v>
      </c>
      <c r="L341" s="16">
        <f t="shared" si="51"/>
        <v>159615.40556532177</v>
      </c>
      <c r="M341" s="59">
        <f t="shared" si="52"/>
        <v>159615.41</v>
      </c>
      <c r="N341" s="59">
        <f t="shared" si="54"/>
        <v>159615.41</v>
      </c>
      <c r="O341" s="59"/>
      <c r="P341" s="60" t="s">
        <v>34</v>
      </c>
      <c r="Q341" s="61">
        <f t="shared" si="53"/>
        <v>138.91680591818974</v>
      </c>
    </row>
    <row r="342" spans="1:17" ht="12.75">
      <c r="A342" s="53" t="s">
        <v>99</v>
      </c>
      <c r="B342" s="53">
        <f t="shared" si="48"/>
        <v>284</v>
      </c>
      <c r="C342" s="55" t="s">
        <v>385</v>
      </c>
      <c r="D342" s="55"/>
      <c r="E342" s="55" t="s">
        <v>44</v>
      </c>
      <c r="F342" s="56">
        <v>3525</v>
      </c>
      <c r="G342" s="57">
        <f t="shared" si="49"/>
        <v>0.0010100262907986883</v>
      </c>
      <c r="H342" s="55">
        <v>330</v>
      </c>
      <c r="I342" s="57">
        <f t="shared" si="56"/>
        <v>0.0002586399940285138</v>
      </c>
      <c r="J342" s="58">
        <f t="shared" si="55"/>
        <v>0.0006944444444444445</v>
      </c>
      <c r="K342" s="58">
        <f t="shared" si="50"/>
        <v>0.0019631107292716467</v>
      </c>
      <c r="L342" s="16">
        <f t="shared" si="51"/>
        <v>272878.2807009467</v>
      </c>
      <c r="M342" s="59">
        <f t="shared" si="52"/>
        <v>272878.28</v>
      </c>
      <c r="N342" s="59">
        <f t="shared" si="54"/>
        <v>272878.28</v>
      </c>
      <c r="O342" s="59"/>
      <c r="P342" s="60" t="s">
        <v>34</v>
      </c>
      <c r="Q342" s="61">
        <f t="shared" si="53"/>
        <v>77.41227801418441</v>
      </c>
    </row>
    <row r="343" spans="1:17" ht="12.75">
      <c r="A343" s="53" t="s">
        <v>99</v>
      </c>
      <c r="B343" s="53">
        <f t="shared" si="48"/>
        <v>285</v>
      </c>
      <c r="C343" s="55" t="s">
        <v>386</v>
      </c>
      <c r="D343" s="55"/>
      <c r="E343" s="55" t="s">
        <v>44</v>
      </c>
      <c r="F343" s="56">
        <v>1636</v>
      </c>
      <c r="G343" s="57">
        <f t="shared" si="49"/>
        <v>0.0004687668118430224</v>
      </c>
      <c r="H343" s="55">
        <v>139</v>
      </c>
      <c r="I343" s="57">
        <f t="shared" si="56"/>
        <v>0.00010894230051504068</v>
      </c>
      <c r="J343" s="58">
        <f t="shared" si="55"/>
        <v>0.0006944444444444445</v>
      </c>
      <c r="K343" s="58">
        <f t="shared" si="50"/>
        <v>0.0012721535568025076</v>
      </c>
      <c r="L343" s="16">
        <f t="shared" si="51"/>
        <v>176833.16085621895</v>
      </c>
      <c r="M343" s="59">
        <f t="shared" si="52"/>
        <v>176833.16</v>
      </c>
      <c r="N343" s="59">
        <f t="shared" si="54"/>
        <v>176833.16</v>
      </c>
      <c r="O343" s="59"/>
      <c r="P343" s="60" t="s">
        <v>34</v>
      </c>
      <c r="Q343" s="61">
        <f t="shared" si="53"/>
        <v>108.08872860635697</v>
      </c>
    </row>
    <row r="344" spans="1:17" ht="12.75">
      <c r="A344" s="53" t="s">
        <v>99</v>
      </c>
      <c r="B344" s="53">
        <f t="shared" si="48"/>
        <v>286</v>
      </c>
      <c r="C344" s="55" t="s">
        <v>387</v>
      </c>
      <c r="D344" s="55"/>
      <c r="E344" s="55" t="s">
        <v>44</v>
      </c>
      <c r="F344" s="56">
        <v>2704</v>
      </c>
      <c r="G344" s="57">
        <f t="shared" si="49"/>
        <v>0.0007747832880339442</v>
      </c>
      <c r="H344" s="55">
        <v>223</v>
      </c>
      <c r="I344" s="57">
        <f t="shared" si="56"/>
        <v>0.0001747779353586624</v>
      </c>
      <c r="J344" s="58">
        <f t="shared" si="55"/>
        <v>0.0006944444444444445</v>
      </c>
      <c r="K344" s="58">
        <f t="shared" si="50"/>
        <v>0.0016440056678370509</v>
      </c>
      <c r="L344" s="16">
        <f t="shared" si="51"/>
        <v>228521.71984635358</v>
      </c>
      <c r="M344" s="59">
        <f t="shared" si="52"/>
        <v>228521.72</v>
      </c>
      <c r="N344" s="59">
        <f t="shared" si="54"/>
        <v>228521.72</v>
      </c>
      <c r="O344" s="59"/>
      <c r="P344" s="60" t="s">
        <v>34</v>
      </c>
      <c r="Q344" s="61">
        <f t="shared" si="53"/>
        <v>84.51247041420119</v>
      </c>
    </row>
    <row r="345" spans="1:17" ht="12.75">
      <c r="A345" s="53" t="s">
        <v>99</v>
      </c>
      <c r="B345" s="53">
        <f t="shared" si="48"/>
        <v>287</v>
      </c>
      <c r="C345" s="55" t="s">
        <v>388</v>
      </c>
      <c r="D345" s="55"/>
      <c r="E345" s="55" t="s">
        <v>44</v>
      </c>
      <c r="F345" s="56">
        <v>3320</v>
      </c>
      <c r="G345" s="57">
        <f t="shared" si="49"/>
        <v>0.0009512871731777716</v>
      </c>
      <c r="H345" s="55">
        <v>655</v>
      </c>
      <c r="I345" s="57">
        <f t="shared" si="56"/>
        <v>0.0005133612002687169</v>
      </c>
      <c r="J345" s="58">
        <f t="shared" si="55"/>
        <v>0.0006944444444444445</v>
      </c>
      <c r="K345" s="58">
        <f t="shared" si="50"/>
        <v>0.002159092817890933</v>
      </c>
      <c r="L345" s="16">
        <f t="shared" si="51"/>
        <v>300120.37896529335</v>
      </c>
      <c r="M345" s="59">
        <f t="shared" si="52"/>
        <v>300120.38</v>
      </c>
      <c r="N345" s="59">
        <f t="shared" si="54"/>
        <v>300120.38</v>
      </c>
      <c r="O345" s="59"/>
      <c r="P345" s="60" t="s">
        <v>34</v>
      </c>
      <c r="Q345" s="61">
        <f t="shared" si="53"/>
        <v>90.39770481927711</v>
      </c>
    </row>
    <row r="346" spans="1:17" ht="12.75">
      <c r="A346" s="53" t="s">
        <v>99</v>
      </c>
      <c r="B346" s="53">
        <f t="shared" si="48"/>
        <v>288</v>
      </c>
      <c r="C346" s="55" t="s">
        <v>389</v>
      </c>
      <c r="D346" s="55"/>
      <c r="E346" s="55" t="s">
        <v>44</v>
      </c>
      <c r="F346" s="56">
        <v>2474</v>
      </c>
      <c r="G346" s="57">
        <f t="shared" si="49"/>
        <v>0.0007088808633860864</v>
      </c>
      <c r="H346" s="55">
        <v>181</v>
      </c>
      <c r="I346" s="57">
        <f t="shared" si="56"/>
        <v>0.00014186011793685153</v>
      </c>
      <c r="J346" s="58">
        <f t="shared" si="55"/>
        <v>0.0006944444444444445</v>
      </c>
      <c r="K346" s="58">
        <f t="shared" si="50"/>
        <v>0.0015451854257673824</v>
      </c>
      <c r="L346" s="16">
        <f t="shared" si="51"/>
        <v>214785.40973794347</v>
      </c>
      <c r="M346" s="59">
        <f t="shared" si="52"/>
        <v>214785.41</v>
      </c>
      <c r="N346" s="59">
        <f t="shared" si="54"/>
        <v>214785.41</v>
      </c>
      <c r="O346" s="59"/>
      <c r="P346" s="60" t="s">
        <v>34</v>
      </c>
      <c r="Q346" s="61">
        <f t="shared" si="53"/>
        <v>86.81706143896524</v>
      </c>
    </row>
    <row r="347" spans="1:17" ht="12.75">
      <c r="A347" s="53" t="s">
        <v>99</v>
      </c>
      <c r="B347" s="53">
        <f t="shared" si="48"/>
        <v>289</v>
      </c>
      <c r="C347" s="55" t="s">
        <v>390</v>
      </c>
      <c r="D347" s="55"/>
      <c r="E347" s="55" t="s">
        <v>53</v>
      </c>
      <c r="F347" s="56">
        <v>5062</v>
      </c>
      <c r="G347" s="57">
        <f t="shared" si="49"/>
        <v>0.0014504264068150243</v>
      </c>
      <c r="H347" s="55">
        <v>422</v>
      </c>
      <c r="I347" s="57">
        <f t="shared" si="56"/>
        <v>0.00033074568933343286</v>
      </c>
      <c r="J347" s="58">
        <f t="shared" si="55"/>
        <v>0.0006944444444444445</v>
      </c>
      <c r="K347" s="58">
        <f t="shared" si="50"/>
        <v>0.0024756165405929015</v>
      </c>
      <c r="L347" s="16">
        <f t="shared" si="51"/>
        <v>344118.1259920351</v>
      </c>
      <c r="M347" s="59">
        <f t="shared" si="52"/>
        <v>344118.13</v>
      </c>
      <c r="N347" s="59">
        <f t="shared" si="54"/>
        <v>344118.13</v>
      </c>
      <c r="O347" s="59"/>
      <c r="P347" s="60" t="s">
        <v>34</v>
      </c>
      <c r="Q347" s="61">
        <f t="shared" si="53"/>
        <v>67.98066574476492</v>
      </c>
    </row>
    <row r="348" spans="1:17" ht="12.75">
      <c r="A348" s="53" t="s">
        <v>99</v>
      </c>
      <c r="B348" s="53">
        <f t="shared" si="48"/>
        <v>290</v>
      </c>
      <c r="C348" s="55" t="s">
        <v>391</v>
      </c>
      <c r="D348" s="55"/>
      <c r="E348" s="55" t="s">
        <v>53</v>
      </c>
      <c r="F348" s="56">
        <v>4990</v>
      </c>
      <c r="G348" s="57">
        <f t="shared" si="49"/>
        <v>0.001429796082577434</v>
      </c>
      <c r="H348" s="55">
        <v>204</v>
      </c>
      <c r="I348" s="57">
        <f t="shared" si="56"/>
        <v>0.00015988654176308126</v>
      </c>
      <c r="J348" s="58">
        <f t="shared" si="55"/>
        <v>0.0006944444444444445</v>
      </c>
      <c r="K348" s="58">
        <f t="shared" si="50"/>
        <v>0.00228412706878496</v>
      </c>
      <c r="L348" s="16">
        <f t="shared" si="51"/>
        <v>317500.51494231576</v>
      </c>
      <c r="M348" s="59">
        <f t="shared" si="52"/>
        <v>317500.51</v>
      </c>
      <c r="N348" s="59">
        <f t="shared" si="54"/>
        <v>317500.51</v>
      </c>
      <c r="O348" s="59"/>
      <c r="P348" s="60" t="s">
        <v>34</v>
      </c>
      <c r="Q348" s="61">
        <f t="shared" si="53"/>
        <v>63.627356713426856</v>
      </c>
    </row>
    <row r="349" spans="1:17" ht="12.75">
      <c r="A349" s="53" t="s">
        <v>99</v>
      </c>
      <c r="B349" s="53">
        <f t="shared" si="48"/>
        <v>291</v>
      </c>
      <c r="C349" s="55" t="s">
        <v>392</v>
      </c>
      <c r="D349" s="55"/>
      <c r="E349" s="55" t="s">
        <v>53</v>
      </c>
      <c r="F349" s="55">
        <v>848</v>
      </c>
      <c r="G349" s="57">
        <f t="shared" si="49"/>
        <v>0.00024297937435384048</v>
      </c>
      <c r="H349" s="55">
        <v>117</v>
      </c>
      <c r="I349" s="57">
        <f t="shared" si="56"/>
        <v>9.169963424647308E-05</v>
      </c>
      <c r="J349" s="58">
        <f t="shared" si="55"/>
        <v>0.0006944444444444445</v>
      </c>
      <c r="K349" s="58">
        <f t="shared" si="50"/>
        <v>0.001029123453044758</v>
      </c>
      <c r="L349" s="16">
        <f t="shared" si="51"/>
        <v>143051.2473435805</v>
      </c>
      <c r="M349" s="59">
        <f t="shared" si="52"/>
        <v>143051.25</v>
      </c>
      <c r="N349" s="59">
        <f t="shared" si="54"/>
        <v>143051.25</v>
      </c>
      <c r="O349" s="59"/>
      <c r="P349" s="60" t="s">
        <v>34</v>
      </c>
      <c r="Q349" s="61">
        <f t="shared" si="53"/>
        <v>168.69251179245282</v>
      </c>
    </row>
    <row r="350" spans="1:17" ht="12.75">
      <c r="A350" s="53" t="s">
        <v>99</v>
      </c>
      <c r="B350" s="53">
        <f t="shared" si="48"/>
        <v>292</v>
      </c>
      <c r="C350" s="55" t="s">
        <v>393</v>
      </c>
      <c r="D350" s="55"/>
      <c r="E350" s="55" t="s">
        <v>53</v>
      </c>
      <c r="F350" s="55">
        <v>862</v>
      </c>
      <c r="G350" s="57">
        <f t="shared" si="49"/>
        <v>0.00024699082628892746</v>
      </c>
      <c r="H350" s="55">
        <v>92</v>
      </c>
      <c r="I350" s="57">
        <f t="shared" si="56"/>
        <v>7.210569530491902E-05</v>
      </c>
      <c r="J350" s="58">
        <f t="shared" si="55"/>
        <v>0.0006944444444444445</v>
      </c>
      <c r="K350" s="58">
        <f t="shared" si="50"/>
        <v>0.0010135409660382909</v>
      </c>
      <c r="L350" s="16">
        <f t="shared" si="51"/>
        <v>140885.23490222055</v>
      </c>
      <c r="M350" s="59">
        <f t="shared" si="52"/>
        <v>140885.23</v>
      </c>
      <c r="N350" s="59">
        <f t="shared" si="54"/>
        <v>140885.23</v>
      </c>
      <c r="O350" s="59"/>
      <c r="P350" s="60" t="s">
        <v>34</v>
      </c>
      <c r="Q350" s="61">
        <f t="shared" si="53"/>
        <v>163.43994199535965</v>
      </c>
    </row>
    <row r="351" spans="1:17" ht="12.75">
      <c r="A351" s="53" t="s">
        <v>99</v>
      </c>
      <c r="B351" s="53">
        <f t="shared" si="48"/>
        <v>293</v>
      </c>
      <c r="C351" s="55" t="s">
        <v>394</v>
      </c>
      <c r="D351" s="55"/>
      <c r="E351" s="55" t="s">
        <v>53</v>
      </c>
      <c r="F351" s="56">
        <v>1239</v>
      </c>
      <c r="G351" s="57">
        <f t="shared" si="49"/>
        <v>0.0003550134962551985</v>
      </c>
      <c r="H351" s="55">
        <v>126</v>
      </c>
      <c r="I351" s="57">
        <f t="shared" si="56"/>
        <v>9.875345226543255E-05</v>
      </c>
      <c r="J351" s="58">
        <f t="shared" si="55"/>
        <v>0.0006944444444444445</v>
      </c>
      <c r="K351" s="58">
        <f t="shared" si="50"/>
        <v>0.0011482113929650755</v>
      </c>
      <c r="L351" s="16">
        <f t="shared" si="51"/>
        <v>159604.8282563244</v>
      </c>
      <c r="M351" s="59">
        <f t="shared" si="52"/>
        <v>159604.83</v>
      </c>
      <c r="N351" s="59">
        <f t="shared" si="54"/>
        <v>159604.83</v>
      </c>
      <c r="O351" s="59"/>
      <c r="P351" s="60" t="s">
        <v>34</v>
      </c>
      <c r="Q351" s="61">
        <f t="shared" si="53"/>
        <v>128.81745762711864</v>
      </c>
    </row>
    <row r="352" spans="1:17" ht="12.75">
      <c r="A352" s="53" t="s">
        <v>99</v>
      </c>
      <c r="B352" s="53">
        <f t="shared" si="48"/>
        <v>294</v>
      </c>
      <c r="C352" s="55" t="s">
        <v>395</v>
      </c>
      <c r="D352" s="55"/>
      <c r="E352" s="55" t="s">
        <v>53</v>
      </c>
      <c r="F352" s="55">
        <v>656</v>
      </c>
      <c r="G352" s="57">
        <f t="shared" si="49"/>
        <v>0.0001879651763869332</v>
      </c>
      <c r="H352" s="55">
        <v>121</v>
      </c>
      <c r="I352" s="57">
        <f t="shared" si="56"/>
        <v>9.483466447712174E-05</v>
      </c>
      <c r="J352" s="58">
        <f t="shared" si="55"/>
        <v>0.0006944444444444445</v>
      </c>
      <c r="K352" s="58">
        <f t="shared" si="50"/>
        <v>0.0009772442853084994</v>
      </c>
      <c r="L352" s="16">
        <f t="shared" si="51"/>
        <v>135839.88739073733</v>
      </c>
      <c r="M352" s="59">
        <f t="shared" si="52"/>
        <v>135839.89</v>
      </c>
      <c r="N352" s="59">
        <f t="shared" si="54"/>
        <v>135839.89</v>
      </c>
      <c r="O352" s="59"/>
      <c r="P352" s="60" t="s">
        <v>34</v>
      </c>
      <c r="Q352" s="61">
        <f t="shared" si="53"/>
        <v>207.07300304878052</v>
      </c>
    </row>
    <row r="353" spans="1:17" ht="12.75">
      <c r="A353" s="53" t="s">
        <v>99</v>
      </c>
      <c r="B353" s="53">
        <f t="shared" si="48"/>
        <v>295</v>
      </c>
      <c r="C353" s="55" t="s">
        <v>396</v>
      </c>
      <c r="D353" s="55"/>
      <c r="E353" s="55" t="s">
        <v>53</v>
      </c>
      <c r="F353" s="56">
        <v>1449</v>
      </c>
      <c r="G353" s="57">
        <f t="shared" si="49"/>
        <v>0.0004151852752815033</v>
      </c>
      <c r="H353" s="55">
        <v>86</v>
      </c>
      <c r="I353" s="57">
        <f t="shared" si="56"/>
        <v>6.740314995894604E-05</v>
      </c>
      <c r="J353" s="58">
        <f t="shared" si="55"/>
        <v>0.0006944444444444445</v>
      </c>
      <c r="K353" s="58">
        <f t="shared" si="50"/>
        <v>0.0011770328696848937</v>
      </c>
      <c r="L353" s="16">
        <f t="shared" si="51"/>
        <v>163611.0999848093</v>
      </c>
      <c r="M353" s="59">
        <f t="shared" si="52"/>
        <v>163611.1</v>
      </c>
      <c r="N353" s="59">
        <f t="shared" si="54"/>
        <v>163611.1</v>
      </c>
      <c r="O353" s="59"/>
      <c r="P353" s="60" t="s">
        <v>34</v>
      </c>
      <c r="Q353" s="61">
        <f t="shared" si="53"/>
        <v>112.91311249137337</v>
      </c>
    </row>
    <row r="354" spans="1:17" ht="12.75">
      <c r="A354" s="53" t="s">
        <v>99</v>
      </c>
      <c r="B354" s="53">
        <f t="shared" si="48"/>
        <v>296</v>
      </c>
      <c r="C354" s="55" t="s">
        <v>397</v>
      </c>
      <c r="D354" s="55"/>
      <c r="E354" s="55" t="s">
        <v>53</v>
      </c>
      <c r="F354" s="55">
        <v>276</v>
      </c>
      <c r="G354" s="57">
        <f t="shared" si="49"/>
        <v>7.908290957742922E-05</v>
      </c>
      <c r="H354" s="55">
        <v>49</v>
      </c>
      <c r="I354" s="57">
        <f t="shared" si="56"/>
        <v>3.8404120325446E-05</v>
      </c>
      <c r="J354" s="58">
        <f t="shared" si="55"/>
        <v>0.0006944444444444445</v>
      </c>
      <c r="K354" s="58">
        <f t="shared" si="50"/>
        <v>0.0008119314743473197</v>
      </c>
      <c r="L354" s="16">
        <f t="shared" si="51"/>
        <v>112860.91072870047</v>
      </c>
      <c r="M354" s="59">
        <f t="shared" si="52"/>
        <v>112860.91</v>
      </c>
      <c r="N354" s="59">
        <f t="shared" si="54"/>
        <v>112860.91</v>
      </c>
      <c r="O354" s="59"/>
      <c r="P354" s="60" t="s">
        <v>34</v>
      </c>
      <c r="Q354" s="64">
        <f t="shared" si="53"/>
        <v>408.91634057971015</v>
      </c>
    </row>
    <row r="355" spans="1:17" ht="12.75">
      <c r="A355" s="53" t="s">
        <v>99</v>
      </c>
      <c r="B355" s="53">
        <f t="shared" si="48"/>
        <v>297</v>
      </c>
      <c r="C355" s="55" t="s">
        <v>398</v>
      </c>
      <c r="D355" s="55"/>
      <c r="E355" s="55" t="s">
        <v>53</v>
      </c>
      <c r="F355" s="56">
        <v>1178</v>
      </c>
      <c r="G355" s="57">
        <f t="shared" si="49"/>
        <v>0.0003375350271094624</v>
      </c>
      <c r="H355" s="55">
        <v>143</v>
      </c>
      <c r="I355" s="57">
        <f t="shared" si="56"/>
        <v>0.00011207733074568933</v>
      </c>
      <c r="J355" s="58">
        <f t="shared" si="55"/>
        <v>0.0006944444444444445</v>
      </c>
      <c r="K355" s="58">
        <f t="shared" si="50"/>
        <v>0.0011440568022995962</v>
      </c>
      <c r="L355" s="16">
        <f t="shared" si="51"/>
        <v>159027.32769005076</v>
      </c>
      <c r="M355" s="59">
        <f t="shared" si="52"/>
        <v>159027.33</v>
      </c>
      <c r="N355" s="59">
        <f t="shared" si="54"/>
        <v>159027.33</v>
      </c>
      <c r="O355" s="59"/>
      <c r="P355" s="60" t="s">
        <v>34</v>
      </c>
      <c r="Q355" s="61">
        <f t="shared" si="53"/>
        <v>134.9977334465195</v>
      </c>
    </row>
    <row r="356" spans="1:17" ht="12.75">
      <c r="A356" s="53" t="s">
        <v>99</v>
      </c>
      <c r="B356" s="53">
        <f t="shared" si="48"/>
        <v>298</v>
      </c>
      <c r="C356" s="55" t="s">
        <v>399</v>
      </c>
      <c r="D356" s="55"/>
      <c r="E356" s="55" t="s">
        <v>53</v>
      </c>
      <c r="F356" s="56">
        <v>1358</v>
      </c>
      <c r="G356" s="57">
        <f t="shared" si="49"/>
        <v>0.0003891108377034379</v>
      </c>
      <c r="H356" s="55">
        <v>150</v>
      </c>
      <c r="I356" s="57">
        <f t="shared" si="56"/>
        <v>0.00011756363364932447</v>
      </c>
      <c r="J356" s="58">
        <f t="shared" si="55"/>
        <v>0.0006944444444444445</v>
      </c>
      <c r="K356" s="58">
        <f t="shared" si="50"/>
        <v>0.0012011189157972069</v>
      </c>
      <c r="L356" s="16">
        <f t="shared" si="51"/>
        <v>166959.13265255914</v>
      </c>
      <c r="M356" s="59">
        <f t="shared" si="52"/>
        <v>166959.13</v>
      </c>
      <c r="N356" s="59">
        <f t="shared" si="54"/>
        <v>166959.13</v>
      </c>
      <c r="O356" s="59"/>
      <c r="P356" s="60" t="s">
        <v>34</v>
      </c>
      <c r="Q356" s="61">
        <f t="shared" si="53"/>
        <v>122.9448674521355</v>
      </c>
    </row>
    <row r="357" spans="1:17" ht="12.75">
      <c r="A357" s="53" t="s">
        <v>99</v>
      </c>
      <c r="B357" s="53">
        <f t="shared" si="48"/>
        <v>299</v>
      </c>
      <c r="C357" s="55" t="s">
        <v>400</v>
      </c>
      <c r="D357" s="55"/>
      <c r="E357" s="55" t="s">
        <v>53</v>
      </c>
      <c r="F357" s="56">
        <v>3392</v>
      </c>
      <c r="G357" s="57">
        <f t="shared" si="49"/>
        <v>0.0009719174974153619</v>
      </c>
      <c r="H357" s="55">
        <v>192</v>
      </c>
      <c r="I357" s="57">
        <f t="shared" si="56"/>
        <v>0.00015048145107113533</v>
      </c>
      <c r="J357" s="58">
        <f t="shared" si="55"/>
        <v>0.0006944444444444445</v>
      </c>
      <c r="K357" s="58">
        <f t="shared" si="50"/>
        <v>0.0018168433929309415</v>
      </c>
      <c r="L357" s="16">
        <f t="shared" si="51"/>
        <v>252546.68214757968</v>
      </c>
      <c r="M357" s="59">
        <f t="shared" si="52"/>
        <v>252546.68</v>
      </c>
      <c r="N357" s="59">
        <f t="shared" si="54"/>
        <v>252546.68</v>
      </c>
      <c r="O357" s="59"/>
      <c r="P357" s="60" t="s">
        <v>34</v>
      </c>
      <c r="Q357" s="61">
        <f t="shared" si="53"/>
        <v>74.45362028301886</v>
      </c>
    </row>
    <row r="358" spans="1:17" ht="12.75">
      <c r="A358" s="53" t="s">
        <v>99</v>
      </c>
      <c r="B358" s="53">
        <f t="shared" si="48"/>
        <v>300</v>
      </c>
      <c r="C358" s="55" t="s">
        <v>401</v>
      </c>
      <c r="D358" s="55"/>
      <c r="E358" s="55" t="s">
        <v>53</v>
      </c>
      <c r="F358" s="56">
        <v>3598</v>
      </c>
      <c r="G358" s="57">
        <f t="shared" si="49"/>
        <v>0.001030943147317356</v>
      </c>
      <c r="H358" s="55">
        <v>241</v>
      </c>
      <c r="I358" s="57">
        <f t="shared" si="56"/>
        <v>0.00018888557139658133</v>
      </c>
      <c r="J358" s="58">
        <f t="shared" si="55"/>
        <v>0.0006944444444444445</v>
      </c>
      <c r="K358" s="58">
        <f t="shared" si="50"/>
        <v>0.001914273163158382</v>
      </c>
      <c r="L358" s="16">
        <f t="shared" si="51"/>
        <v>266089.71249850455</v>
      </c>
      <c r="M358" s="59">
        <f t="shared" si="52"/>
        <v>266089.71</v>
      </c>
      <c r="N358" s="59">
        <f t="shared" si="54"/>
        <v>266089.71</v>
      </c>
      <c r="O358" s="59"/>
      <c r="P358" s="60" t="s">
        <v>34</v>
      </c>
      <c r="Q358" s="61">
        <f t="shared" si="53"/>
        <v>73.95489438576988</v>
      </c>
    </row>
    <row r="359" spans="1:17" ht="12.75">
      <c r="A359" s="53" t="s">
        <v>99</v>
      </c>
      <c r="B359" s="53">
        <f t="shared" si="48"/>
        <v>301</v>
      </c>
      <c r="C359" s="55" t="s">
        <v>402</v>
      </c>
      <c r="D359" s="55"/>
      <c r="E359" s="55" t="s">
        <v>53</v>
      </c>
      <c r="F359" s="56">
        <v>2510</v>
      </c>
      <c r="G359" s="57">
        <f t="shared" si="49"/>
        <v>0.0007191960255048816</v>
      </c>
      <c r="H359" s="55">
        <v>145</v>
      </c>
      <c r="I359" s="57">
        <f t="shared" si="56"/>
        <v>0.00011364484586101366</v>
      </c>
      <c r="J359" s="58">
        <f t="shared" si="55"/>
        <v>0.0006944444444444445</v>
      </c>
      <c r="K359" s="58">
        <f t="shared" si="50"/>
        <v>0.0015272853158103399</v>
      </c>
      <c r="L359" s="16">
        <f t="shared" si="51"/>
        <v>212297.2407535847</v>
      </c>
      <c r="M359" s="59">
        <f t="shared" si="52"/>
        <v>212297.24</v>
      </c>
      <c r="N359" s="59">
        <f t="shared" si="54"/>
        <v>212297.24</v>
      </c>
      <c r="O359" s="59"/>
      <c r="P359" s="60" t="s">
        <v>34</v>
      </c>
      <c r="Q359" s="61">
        <f t="shared" si="53"/>
        <v>84.58057370517928</v>
      </c>
    </row>
    <row r="360" spans="1:17" ht="12.75">
      <c r="A360" s="53" t="s">
        <v>99</v>
      </c>
      <c r="B360" s="53">
        <f t="shared" si="48"/>
        <v>302</v>
      </c>
      <c r="C360" s="55" t="s">
        <v>403</v>
      </c>
      <c r="D360" s="55"/>
      <c r="E360" s="55" t="s">
        <v>53</v>
      </c>
      <c r="F360" s="55">
        <v>196</v>
      </c>
      <c r="G360" s="57">
        <f t="shared" si="49"/>
        <v>5.6160327091217844E-05</v>
      </c>
      <c r="H360" s="55">
        <v>18</v>
      </c>
      <c r="I360" s="57">
        <f t="shared" si="56"/>
        <v>1.4107636037918936E-05</v>
      </c>
      <c r="J360" s="58">
        <f t="shared" si="55"/>
        <v>0.0006944444444444445</v>
      </c>
      <c r="K360" s="58">
        <f t="shared" si="50"/>
        <v>0.0007647124075735813</v>
      </c>
      <c r="L360" s="16">
        <f t="shared" si="51"/>
        <v>106297.31878995051</v>
      </c>
      <c r="M360" s="59">
        <f t="shared" si="52"/>
        <v>106297.32</v>
      </c>
      <c r="N360" s="59">
        <f t="shared" si="54"/>
        <v>106297.32</v>
      </c>
      <c r="O360" s="59"/>
      <c r="P360" s="60" t="s">
        <v>34</v>
      </c>
      <c r="Q360" s="64">
        <f t="shared" si="53"/>
        <v>542.3332653061225</v>
      </c>
    </row>
    <row r="361" spans="1:17" ht="12.75">
      <c r="A361" s="53" t="s">
        <v>99</v>
      </c>
      <c r="B361" s="53">
        <f t="shared" si="48"/>
        <v>303</v>
      </c>
      <c r="C361" s="55" t="s">
        <v>404</v>
      </c>
      <c r="D361" s="55"/>
      <c r="E361" s="55" t="s">
        <v>40</v>
      </c>
      <c r="F361" s="63">
        <v>680</v>
      </c>
      <c r="G361" s="57">
        <f t="shared" si="49"/>
        <v>0.00019484195113279661</v>
      </c>
      <c r="H361" s="63">
        <v>203</v>
      </c>
      <c r="I361" s="57">
        <f t="shared" si="56"/>
        <v>0.00015910278420541913</v>
      </c>
      <c r="J361" s="58">
        <f t="shared" si="55"/>
        <v>0.0006944444444444445</v>
      </c>
      <c r="K361" s="58">
        <f t="shared" si="50"/>
        <v>0.0010483891797826602</v>
      </c>
      <c r="L361" s="16">
        <f t="shared" si="51"/>
        <v>145729.24115732912</v>
      </c>
      <c r="M361" s="59">
        <f t="shared" si="52"/>
        <v>145729.24</v>
      </c>
      <c r="N361" s="59">
        <f t="shared" si="54"/>
        <v>145729.24</v>
      </c>
      <c r="O361" s="59"/>
      <c r="P361" s="60" t="s">
        <v>34</v>
      </c>
      <c r="Q361" s="61">
        <f t="shared" si="53"/>
        <v>214.30770588235293</v>
      </c>
    </row>
    <row r="362" spans="1:17" ht="12.75">
      <c r="A362" s="53" t="s">
        <v>99</v>
      </c>
      <c r="B362" s="53">
        <f t="shared" si="48"/>
        <v>304</v>
      </c>
      <c r="C362" s="55" t="s">
        <v>405</v>
      </c>
      <c r="D362" s="55"/>
      <c r="E362" s="55" t="s">
        <v>40</v>
      </c>
      <c r="F362" s="62">
        <v>3730</v>
      </c>
      <c r="G362" s="57">
        <f t="shared" si="49"/>
        <v>0.001068765408419605</v>
      </c>
      <c r="H362" s="62">
        <v>1599</v>
      </c>
      <c r="I362" s="57">
        <f t="shared" si="56"/>
        <v>0.001253228334701799</v>
      </c>
      <c r="J362" s="58">
        <f t="shared" si="55"/>
        <v>0.0006944444444444445</v>
      </c>
      <c r="K362" s="58">
        <f t="shared" si="50"/>
        <v>0.0030164381875658485</v>
      </c>
      <c r="L362" s="16">
        <f t="shared" si="51"/>
        <v>419293.9573862156</v>
      </c>
      <c r="M362" s="59">
        <f t="shared" si="52"/>
        <v>419293.96</v>
      </c>
      <c r="N362" s="59">
        <f t="shared" si="54"/>
        <v>419293.96</v>
      </c>
      <c r="O362" s="59"/>
      <c r="P362" s="60" t="s">
        <v>34</v>
      </c>
      <c r="Q362" s="61">
        <f t="shared" si="53"/>
        <v>112.41124932975872</v>
      </c>
    </row>
    <row r="363" spans="1:17" ht="12.75">
      <c r="A363" s="53" t="s">
        <v>99</v>
      </c>
      <c r="B363" s="53">
        <f t="shared" si="48"/>
        <v>305</v>
      </c>
      <c r="C363" s="55" t="s">
        <v>406</v>
      </c>
      <c r="D363" s="55"/>
      <c r="E363" s="55" t="s">
        <v>40</v>
      </c>
      <c r="F363" s="62">
        <v>2134</v>
      </c>
      <c r="G363" s="57">
        <f t="shared" si="49"/>
        <v>0.0006114598878196882</v>
      </c>
      <c r="H363" s="63">
        <v>978</v>
      </c>
      <c r="I363" s="57">
        <f t="shared" si="56"/>
        <v>0.0007665148913935956</v>
      </c>
      <c r="J363" s="58">
        <f t="shared" si="55"/>
        <v>0.0006944444444444445</v>
      </c>
      <c r="K363" s="58">
        <f t="shared" si="50"/>
        <v>0.0020724192236577284</v>
      </c>
      <c r="L363" s="16">
        <f t="shared" si="51"/>
        <v>288072.48934609524</v>
      </c>
      <c r="M363" s="59">
        <f t="shared" si="52"/>
        <v>288072.49</v>
      </c>
      <c r="N363" s="59">
        <f t="shared" si="54"/>
        <v>288072.49</v>
      </c>
      <c r="O363" s="59"/>
      <c r="P363" s="60" t="s">
        <v>34</v>
      </c>
      <c r="Q363" s="61">
        <f t="shared" si="53"/>
        <v>134.9917947516401</v>
      </c>
    </row>
    <row r="364" spans="1:17" ht="12.75">
      <c r="A364" s="53" t="s">
        <v>99</v>
      </c>
      <c r="B364" s="53">
        <f t="shared" si="48"/>
        <v>306</v>
      </c>
      <c r="C364" s="55" t="s">
        <v>407</v>
      </c>
      <c r="D364" s="55"/>
      <c r="E364" s="55" t="s">
        <v>40</v>
      </c>
      <c r="F364" s="62">
        <v>1053</v>
      </c>
      <c r="G364" s="57">
        <f t="shared" si="49"/>
        <v>0.0003017184919747571</v>
      </c>
      <c r="H364" s="63">
        <v>492</v>
      </c>
      <c r="I364" s="57">
        <f t="shared" si="56"/>
        <v>0.00038560871836978424</v>
      </c>
      <c r="J364" s="58">
        <f t="shared" si="55"/>
        <v>0.0006944444444444445</v>
      </c>
      <c r="K364" s="58">
        <f t="shared" si="50"/>
        <v>0.0013817716547889858</v>
      </c>
      <c r="L364" s="16">
        <f t="shared" si="51"/>
        <v>192070.4053306334</v>
      </c>
      <c r="M364" s="59">
        <f t="shared" si="52"/>
        <v>192070.41</v>
      </c>
      <c r="N364" s="59">
        <f t="shared" si="54"/>
        <v>192070.41</v>
      </c>
      <c r="O364" s="59"/>
      <c r="P364" s="60" t="s">
        <v>34</v>
      </c>
      <c r="Q364" s="61">
        <f t="shared" si="53"/>
        <v>182.40304843304844</v>
      </c>
    </row>
    <row r="365" spans="1:17" ht="12.75">
      <c r="A365" s="53" t="s">
        <v>99</v>
      </c>
      <c r="B365" s="53">
        <f t="shared" si="48"/>
        <v>307</v>
      </c>
      <c r="C365" s="55" t="s">
        <v>408</v>
      </c>
      <c r="D365" s="55"/>
      <c r="E365" s="55" t="s">
        <v>40</v>
      </c>
      <c r="F365" s="62">
        <v>1745</v>
      </c>
      <c r="G365" s="57">
        <f t="shared" si="49"/>
        <v>0.0004999988304804854</v>
      </c>
      <c r="H365" s="63">
        <v>849</v>
      </c>
      <c r="I365" s="57">
        <f t="shared" si="56"/>
        <v>0.0006654101664551765</v>
      </c>
      <c r="J365" s="58">
        <f t="shared" si="55"/>
        <v>0.0006944444444444445</v>
      </c>
      <c r="K365" s="58">
        <f t="shared" si="50"/>
        <v>0.0018598534413801064</v>
      </c>
      <c r="L365" s="16">
        <f t="shared" si="51"/>
        <v>258525.20791215892</v>
      </c>
      <c r="M365" s="59">
        <f t="shared" si="52"/>
        <v>258525.21</v>
      </c>
      <c r="N365" s="59">
        <f t="shared" si="54"/>
        <v>258525.21</v>
      </c>
      <c r="O365" s="59"/>
      <c r="P365" s="60" t="s">
        <v>34</v>
      </c>
      <c r="Q365" s="61">
        <f t="shared" si="53"/>
        <v>148.15198280802292</v>
      </c>
    </row>
    <row r="366" spans="1:17" ht="12.75">
      <c r="A366" s="53" t="s">
        <v>99</v>
      </c>
      <c r="B366" s="53">
        <f t="shared" si="48"/>
        <v>308</v>
      </c>
      <c r="C366" s="55" t="s">
        <v>409</v>
      </c>
      <c r="D366" s="55"/>
      <c r="E366" s="55" t="s">
        <v>40</v>
      </c>
      <c r="F366" s="62">
        <v>3101</v>
      </c>
      <c r="G366" s="57">
        <f t="shared" si="49"/>
        <v>0.0008885366036217681</v>
      </c>
      <c r="H366" s="62">
        <v>1034</v>
      </c>
      <c r="I366" s="57">
        <f t="shared" si="56"/>
        <v>0.0008104053146226767</v>
      </c>
      <c r="J366" s="58">
        <f t="shared" si="55"/>
        <v>0.0006944444444444445</v>
      </c>
      <c r="K366" s="58">
        <f t="shared" si="50"/>
        <v>0.0023933863626888893</v>
      </c>
      <c r="L366" s="16">
        <f t="shared" si="51"/>
        <v>332687.8845728437</v>
      </c>
      <c r="M366" s="59">
        <f t="shared" si="52"/>
        <v>332687.88</v>
      </c>
      <c r="N366" s="59">
        <f t="shared" si="54"/>
        <v>332687.88</v>
      </c>
      <c r="O366" s="59"/>
      <c r="P366" s="60" t="s">
        <v>34</v>
      </c>
      <c r="Q366" s="61">
        <f t="shared" si="53"/>
        <v>107.28406320541761</v>
      </c>
    </row>
    <row r="367" spans="1:17" ht="12.75">
      <c r="A367" s="53" t="s">
        <v>99</v>
      </c>
      <c r="B367" s="53">
        <f t="shared" si="48"/>
        <v>309</v>
      </c>
      <c r="C367" s="55" t="s">
        <v>410</v>
      </c>
      <c r="D367" s="55"/>
      <c r="E367" s="55" t="s">
        <v>40</v>
      </c>
      <c r="F367" s="62">
        <v>1420</v>
      </c>
      <c r="G367" s="57">
        <f t="shared" si="49"/>
        <v>0.00040687583913025173</v>
      </c>
      <c r="H367" s="63">
        <v>623</v>
      </c>
      <c r="I367" s="57">
        <f t="shared" si="56"/>
        <v>0.0004882809584235276</v>
      </c>
      <c r="J367" s="58">
        <f t="shared" si="55"/>
        <v>0.0006944444444444445</v>
      </c>
      <c r="K367" s="58">
        <f t="shared" si="50"/>
        <v>0.001589601241998224</v>
      </c>
      <c r="L367" s="16">
        <f t="shared" si="51"/>
        <v>220959.34144147913</v>
      </c>
      <c r="M367" s="59">
        <f>ROUND(L367,2)-0.06</f>
        <v>220959.28</v>
      </c>
      <c r="N367" s="59">
        <f t="shared" si="54"/>
        <v>220959.28</v>
      </c>
      <c r="O367" s="59"/>
      <c r="P367" s="60" t="s">
        <v>34</v>
      </c>
      <c r="Q367" s="61">
        <f t="shared" si="53"/>
        <v>155.60512676056337</v>
      </c>
    </row>
    <row r="368" spans="1:17" ht="12.75">
      <c r="A368" s="53" t="s">
        <v>99</v>
      </c>
      <c r="B368" s="53">
        <f t="shared" si="48"/>
        <v>310</v>
      </c>
      <c r="C368" s="55" t="s">
        <v>411</v>
      </c>
      <c r="D368" s="55"/>
      <c r="E368" s="55" t="s">
        <v>40</v>
      </c>
      <c r="F368" s="62">
        <v>4242</v>
      </c>
      <c r="G368" s="57">
        <f t="shared" si="49"/>
        <v>0.0012154699363313576</v>
      </c>
      <c r="H368" s="62">
        <v>1179</v>
      </c>
      <c r="I368" s="57">
        <f t="shared" si="56"/>
        <v>0.0009240501604836903</v>
      </c>
      <c r="J368" s="58">
        <f t="shared" si="55"/>
        <v>0.0006944444444444445</v>
      </c>
      <c r="K368" s="58">
        <f t="shared" si="50"/>
        <v>0.0028339645412594925</v>
      </c>
      <c r="L368" s="16">
        <f t="shared" si="51"/>
        <v>393929.5731286932</v>
      </c>
      <c r="M368" s="59">
        <f t="shared" si="52"/>
        <v>393929.57</v>
      </c>
      <c r="N368" s="59">
        <f t="shared" si="54"/>
        <v>393929.57</v>
      </c>
      <c r="O368" s="59"/>
      <c r="P368" s="60" t="s">
        <v>34</v>
      </c>
      <c r="Q368" s="61">
        <f t="shared" si="53"/>
        <v>92.86411362564829</v>
      </c>
    </row>
    <row r="369" spans="1:17" ht="12.75">
      <c r="A369" s="53" t="s">
        <v>99</v>
      </c>
      <c r="B369" s="53">
        <f t="shared" si="48"/>
        <v>311</v>
      </c>
      <c r="C369" s="55" t="s">
        <v>412</v>
      </c>
      <c r="D369" s="55"/>
      <c r="E369" s="55" t="s">
        <v>40</v>
      </c>
      <c r="F369" s="62">
        <v>2076</v>
      </c>
      <c r="G369" s="57">
        <f t="shared" si="49"/>
        <v>0.0005948410155171849</v>
      </c>
      <c r="H369" s="63">
        <v>929</v>
      </c>
      <c r="I369" s="57">
        <f t="shared" si="56"/>
        <v>0.0007281107710681496</v>
      </c>
      <c r="J369" s="58">
        <f t="shared" si="55"/>
        <v>0.0006944444444444445</v>
      </c>
      <c r="K369" s="58">
        <f t="shared" si="50"/>
        <v>0.002017396231029779</v>
      </c>
      <c r="L369" s="16">
        <f t="shared" si="51"/>
        <v>280424.12830183236</v>
      </c>
      <c r="M369" s="59">
        <f t="shared" si="52"/>
        <v>280424.13</v>
      </c>
      <c r="N369" s="59">
        <f t="shared" si="54"/>
        <v>280424.13</v>
      </c>
      <c r="O369" s="59"/>
      <c r="P369" s="60" t="s">
        <v>34</v>
      </c>
      <c r="Q369" s="61">
        <f t="shared" si="53"/>
        <v>135.07906069364162</v>
      </c>
    </row>
    <row r="370" spans="1:17" ht="12.75">
      <c r="A370" s="53" t="s">
        <v>99</v>
      </c>
      <c r="B370" s="53">
        <f t="shared" si="48"/>
        <v>312</v>
      </c>
      <c r="C370" s="55" t="s">
        <v>413</v>
      </c>
      <c r="D370" s="55"/>
      <c r="E370" s="55" t="s">
        <v>40</v>
      </c>
      <c r="F370" s="63">
        <v>976</v>
      </c>
      <c r="G370" s="57">
        <f t="shared" si="49"/>
        <v>0.00027965550633177866</v>
      </c>
      <c r="H370" s="63">
        <v>482</v>
      </c>
      <c r="I370" s="57">
        <f t="shared" si="56"/>
        <v>0.00037777114279316266</v>
      </c>
      <c r="J370" s="58">
        <f t="shared" si="55"/>
        <v>0.0006944444444444445</v>
      </c>
      <c r="K370" s="58">
        <f t="shared" si="50"/>
        <v>0.001351871093569386</v>
      </c>
      <c r="L370" s="16">
        <f t="shared" si="51"/>
        <v>187914.13761942534</v>
      </c>
      <c r="M370" s="59">
        <f>ROUND(L370,2)</f>
        <v>187914.14</v>
      </c>
      <c r="N370" s="59">
        <f t="shared" si="54"/>
        <v>187914.14</v>
      </c>
      <c r="O370" s="59"/>
      <c r="P370" s="60" t="s">
        <v>34</v>
      </c>
      <c r="Q370" s="61">
        <f t="shared" si="53"/>
        <v>192.53497950819673</v>
      </c>
    </row>
    <row r="371" spans="1:17" ht="12.75">
      <c r="A371" s="66"/>
      <c r="B371" s="3"/>
      <c r="C371" s="67" t="s">
        <v>414</v>
      </c>
      <c r="D371" s="3"/>
      <c r="E371" s="3"/>
      <c r="F371" s="68">
        <f aca="true" t="shared" si="57" ref="F371:N371">SUM(F11:F370)</f>
        <v>1710104</v>
      </c>
      <c r="G371" s="69">
        <f t="shared" si="57"/>
        <v>0.4900000000000002</v>
      </c>
      <c r="H371" s="68">
        <f t="shared" si="57"/>
        <v>267940</v>
      </c>
      <c r="I371" s="69">
        <f t="shared" si="57"/>
        <v>0.2099999999999998</v>
      </c>
      <c r="J371" s="69">
        <f t="shared" si="57"/>
        <v>0.24999999999999925</v>
      </c>
      <c r="K371" s="69">
        <f t="shared" si="57"/>
        <v>0.9500000000000001</v>
      </c>
      <c r="L371" s="70">
        <f t="shared" si="57"/>
        <v>132052850.00000006</v>
      </c>
      <c r="M371" s="70">
        <f t="shared" si="57"/>
        <v>132052849.99999994</v>
      </c>
      <c r="N371" s="70">
        <f t="shared" si="57"/>
        <v>132052849.99999994</v>
      </c>
      <c r="O371" s="71"/>
      <c r="P371" s="72" t="s">
        <v>34</v>
      </c>
      <c r="Q371" s="73">
        <f t="shared" si="53"/>
        <v>77.21919251694631</v>
      </c>
    </row>
    <row r="372" spans="3:17" ht="12.75">
      <c r="C372" s="55"/>
      <c r="D372" s="55"/>
      <c r="E372" s="55"/>
      <c r="F372" s="62"/>
      <c r="G372" s="62"/>
      <c r="H372" s="62"/>
      <c r="I372" s="62"/>
      <c r="M372" s="16"/>
      <c r="N372" s="16"/>
      <c r="O372" s="16"/>
      <c r="Q372" s="74" t="s">
        <v>415</v>
      </c>
    </row>
    <row r="373" spans="3:9" ht="12.75" hidden="1">
      <c r="C373" s="55"/>
      <c r="D373" s="55"/>
      <c r="E373" s="55"/>
      <c r="F373" s="62"/>
      <c r="G373" s="62"/>
      <c r="H373" s="62"/>
      <c r="I373" s="62"/>
    </row>
    <row r="374" ht="12.75" hidden="1"/>
    <row r="375" spans="3:5" ht="12.75" hidden="1">
      <c r="C375" s="75" t="s">
        <v>416</v>
      </c>
      <c r="D375" s="75"/>
      <c r="E375" s="75"/>
    </row>
    <row r="376" spans="3:5" ht="12.75" hidden="1">
      <c r="C376" s="75"/>
      <c r="D376" s="75"/>
      <c r="E376" s="75"/>
    </row>
    <row r="377" spans="3:5" ht="12.75" hidden="1">
      <c r="C377" s="76" t="s">
        <v>417</v>
      </c>
      <c r="D377" s="76"/>
      <c r="E377" s="76"/>
    </row>
    <row r="378" spans="3:5" ht="12.75" hidden="1">
      <c r="C378" s="77" t="s">
        <v>418</v>
      </c>
      <c r="D378" s="77"/>
      <c r="E378" s="77"/>
    </row>
    <row r="379" spans="3:5" ht="12.75" hidden="1">
      <c r="C379" s="77" t="s">
        <v>419</v>
      </c>
      <c r="D379" s="77"/>
      <c r="E379" s="77"/>
    </row>
    <row r="380" spans="3:5" ht="12.75" hidden="1">
      <c r="C380" s="77" t="s">
        <v>420</v>
      </c>
      <c r="D380" s="77"/>
      <c r="E380" s="77"/>
    </row>
    <row r="381" spans="3:5" ht="12.75" hidden="1">
      <c r="C381" s="77" t="s">
        <v>421</v>
      </c>
      <c r="D381" s="77"/>
      <c r="E381" s="77"/>
    </row>
    <row r="382" spans="3:5" ht="12.75" hidden="1">
      <c r="C382" s="77" t="s">
        <v>422</v>
      </c>
      <c r="D382" s="77"/>
      <c r="E382" s="77"/>
    </row>
    <row r="383" spans="3:5" ht="12.75" hidden="1">
      <c r="C383" s="77" t="s">
        <v>423</v>
      </c>
      <c r="D383" s="77"/>
      <c r="E383" s="77"/>
    </row>
    <row r="384" spans="3:5" ht="12.75" hidden="1">
      <c r="C384" s="77" t="s">
        <v>424</v>
      </c>
      <c r="D384" s="77"/>
      <c r="E384" s="77"/>
    </row>
    <row r="385" spans="3:5" ht="12.75" hidden="1">
      <c r="C385" s="78"/>
      <c r="D385" s="78"/>
      <c r="E385" s="78"/>
    </row>
    <row r="386" spans="3:5" ht="12.75" hidden="1">
      <c r="C386" s="79" t="s">
        <v>425</v>
      </c>
      <c r="D386" s="79"/>
      <c r="E386" s="79"/>
    </row>
    <row r="387" ht="12.75" hidden="1">
      <c r="C387" s="75"/>
    </row>
    <row r="388" ht="12.75" hidden="1"/>
    <row r="389" ht="12.75" hidden="1"/>
    <row r="390" spans="3:10" ht="12.75" hidden="1">
      <c r="C390" s="54" t="s">
        <v>426</v>
      </c>
      <c r="D390" s="55"/>
      <c r="E390" s="55" t="s">
        <v>65</v>
      </c>
      <c r="F390" s="56">
        <v>365881</v>
      </c>
      <c r="G390" s="56"/>
      <c r="H390" s="56">
        <v>50619</v>
      </c>
      <c r="I390" s="56"/>
      <c r="J390" s="80">
        <f>+H390/F390</f>
        <v>0.13834826077331155</v>
      </c>
    </row>
    <row r="391" spans="3:10" ht="12.75" hidden="1">
      <c r="C391" s="54" t="s">
        <v>427</v>
      </c>
      <c r="D391" s="55"/>
      <c r="E391" s="55" t="s">
        <v>36</v>
      </c>
      <c r="F391" s="56">
        <v>900135</v>
      </c>
      <c r="G391" s="56"/>
      <c r="H391" s="56">
        <v>121523</v>
      </c>
      <c r="I391" s="56"/>
      <c r="J391" s="80">
        <f>+H391/F391</f>
        <v>0.13500530475984157</v>
      </c>
    </row>
    <row r="392" ht="12.75" hidden="1"/>
    <row r="393" spans="5:9" ht="12.75" hidden="1">
      <c r="E393" s="7" t="s">
        <v>414</v>
      </c>
      <c r="F393" s="81">
        <f>+F371+F390+F391</f>
        <v>2976120</v>
      </c>
      <c r="G393" s="81"/>
      <c r="H393" s="81">
        <f>+H371+H390+H391</f>
        <v>440082</v>
      </c>
      <c r="I393" s="81"/>
    </row>
  </sheetData>
  <printOptions horizontalCentered="1"/>
  <pageMargins left="0.19652777777777777" right="0.19652777777777777" top="0.7875" bottom="0.5902777777777778" header="0.5118055555555556" footer="0"/>
  <pageSetup horizontalDpi="300" verticalDpi="300" orientation="landscape" paperSize="9" scale="90" r:id="rId3"/>
  <headerFooter alignWithMargins="0">
    <oddFooter xml:space="preserve">&amp;C&amp;"Arial,Negrita Cursiva"Secretaría de Regiones, Municipios y Comunas&amp;R&amp;"Arial,Negrita Cursiva"&amp;P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Mariela</cp:lastModifiedBy>
  <cp:lastPrinted>2011-01-19T13:27:55Z</cp:lastPrinted>
  <dcterms:created xsi:type="dcterms:W3CDTF">2010-09-14T13:28:13Z</dcterms:created>
  <dcterms:modified xsi:type="dcterms:W3CDTF">2011-01-21T11:57:21Z</dcterms:modified>
  <cp:category/>
  <cp:version/>
  <cp:contentType/>
  <cp:contentStatus/>
</cp:coreProperties>
</file>